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60" windowWidth="20490" windowHeight="7545"/>
  </bookViews>
  <sheets>
    <sheet name="смета 2024-25" sheetId="3" r:id="rId1"/>
    <sheet name="ФЭО 2024-25" sheetId="4" r:id="rId2"/>
    <sheet name="ШР 2024-25" sheetId="5" r:id="rId3"/>
  </sheets>
  <definedNames>
    <definedName name="_xlnm.Print_Titles" localSheetId="0">'смета 2024-25'!$10:$10</definedName>
    <definedName name="_xlnm.Print_Titles" localSheetId="1">'ФЭО 2024-25'!$20:$20</definedName>
  </definedNames>
  <calcPr calcId="124519" refMode="R1C1"/>
</workbook>
</file>

<file path=xl/calcChain.xml><?xml version="1.0" encoding="utf-8"?>
<calcChain xmlns="http://schemas.openxmlformats.org/spreadsheetml/2006/main">
  <c r="F78" i="4"/>
  <c r="F46"/>
  <c r="F75"/>
  <c r="F77"/>
  <c r="F49"/>
  <c r="F47"/>
  <c r="F45"/>
  <c r="F44"/>
  <c r="C69" i="3"/>
  <c r="C31"/>
  <c r="C17"/>
  <c r="C75"/>
  <c r="C66"/>
  <c r="C52" s="1"/>
  <c r="C25"/>
  <c r="DT23" i="5"/>
  <c r="F68" i="4"/>
  <c r="F69"/>
  <c r="F71"/>
  <c r="F54" s="1"/>
  <c r="F80"/>
  <c r="F53"/>
  <c r="F52"/>
  <c r="F51"/>
  <c r="F43"/>
  <c r="F42"/>
  <c r="F41"/>
  <c r="F40"/>
  <c r="F39"/>
  <c r="F38"/>
  <c r="F37"/>
  <c r="F35"/>
  <c r="F34"/>
  <c r="F33" s="1"/>
  <c r="F32"/>
  <c r="F31"/>
  <c r="F30"/>
  <c r="F29"/>
  <c r="F28"/>
  <c r="F25"/>
  <c r="F23"/>
  <c r="F22"/>
  <c r="F21" s="1"/>
  <c r="C48" i="3"/>
  <c r="DT22" i="5"/>
  <c r="EV22"/>
  <c r="C11" i="3"/>
  <c r="CM31" i="5"/>
  <c r="BX31"/>
  <c r="BI31"/>
  <c r="DT25"/>
  <c r="EV25"/>
  <c r="DT24"/>
  <c r="EV24"/>
  <c r="EV23"/>
  <c r="DT21"/>
  <c r="EV21" s="1"/>
  <c r="DT20"/>
  <c r="EV20" s="1"/>
  <c r="DT19"/>
  <c r="EV19"/>
  <c r="DT18"/>
  <c r="EV18" s="1"/>
  <c r="DT17"/>
  <c r="EV17" s="1"/>
  <c r="DT16"/>
  <c r="EV16" s="1"/>
  <c r="F74" i="4"/>
  <c r="F65"/>
  <c r="F64"/>
  <c r="F63"/>
  <c r="F62"/>
  <c r="F36"/>
  <c r="F24"/>
  <c r="C78" i="3"/>
  <c r="C16" l="1"/>
  <c r="C81" s="1"/>
  <c r="DT31" i="5"/>
  <c r="F50" i="4"/>
  <c r="F83" s="1"/>
  <c r="F84" s="1"/>
  <c r="F27"/>
  <c r="C82" i="3"/>
  <c r="EV31" i="5"/>
</calcChain>
</file>

<file path=xl/sharedStrings.xml><?xml version="1.0" encoding="utf-8"?>
<sst xmlns="http://schemas.openxmlformats.org/spreadsheetml/2006/main" count="355" uniqueCount="236">
  <si>
    <r>
      <t xml:space="preserve">Текущий ремонт (переулков и улиц)                                                                        подсыпка улиц щебнем по заявлениям садоводов: Квартал 6 улица 5, Квартал 20 улица.18, Квартал 9 улица 4, Квартал 9, Квартал 19 улица15, 7 переулок, Квартал 7 улица 5, Квартал 20 улица 19, Квартал 27 улица 3, Квартал 27 улица 3, Квартал 18 улица 17, Квартал 10 улица 6, Квартал 25 улица 15, Квартал 22 улица 23, Квартал 12 улица 9, Квартал 1 улица 2, 13 переулок, 5 переулок, подсыпка улиц и переулков на территории СНТ после весеннего осмотра и составления плана работ
                                                                                  </t>
    </r>
    <r>
      <rPr>
        <i/>
        <sz val="10"/>
        <color indexed="10"/>
        <rFont val="Arial"/>
        <family val="2"/>
        <charset val="204"/>
      </rPr>
      <t xml:space="preserve"> </t>
    </r>
    <r>
      <rPr>
        <i/>
        <sz val="10"/>
        <color indexed="56"/>
        <rFont val="Arial"/>
        <family val="2"/>
        <charset val="204"/>
      </rPr>
      <t xml:space="preserve">            </t>
    </r>
  </si>
  <si>
    <t>Обустройство СКУД</t>
  </si>
  <si>
    <t>ФИНАНСОВО-ЭКОНОМИЧЕСКОЕ ОБОСНОВАНИЕ</t>
  </si>
  <si>
    <t>№ п/п</t>
  </si>
  <si>
    <t>Обоснование</t>
  </si>
  <si>
    <t>Размер (сумма) взноса, платежа, руб.</t>
  </si>
  <si>
    <t>Банковское обслуживание расчетного счета</t>
  </si>
  <si>
    <t>Почтовые расходы</t>
  </si>
  <si>
    <t>ПРИХОДНО-РАСХОДНАЯ СМЕТА</t>
  </si>
  <si>
    <t>Транспортный налог</t>
  </si>
  <si>
    <t>обустройство СКУД</t>
  </si>
  <si>
    <t>Содержание имущества общего пользования (ИОП)</t>
  </si>
  <si>
    <t xml:space="preserve">Облуживание, ремонт автомобиля </t>
  </si>
  <si>
    <t>Непредвиденные расходы</t>
  </si>
  <si>
    <t xml:space="preserve">Взыскание задолженностей судебные иски (приказы) </t>
  </si>
  <si>
    <t>Доходы от аренды объектов СНТ</t>
  </si>
  <si>
    <t>Доходы от размещения рекламы</t>
  </si>
  <si>
    <t>Единовременное премирование по итогам работы за год</t>
  </si>
  <si>
    <t>Затраты на оплату труда и иные выплаты</t>
  </si>
  <si>
    <t>Налоги и иные обязательные платежи</t>
  </si>
  <si>
    <t>Земельный налог</t>
  </si>
  <si>
    <t>Плата за негативное воздействие на окружающую среду</t>
  </si>
  <si>
    <t>Упрощенная система налогооблажения («доходы минус расходы» по ставке 15%)</t>
  </si>
  <si>
    <t>Хозяйственные расходы</t>
  </si>
  <si>
    <t>Производственно-хозяйственный инвентарь</t>
  </si>
  <si>
    <t>Канцелярские товары</t>
  </si>
  <si>
    <t>Услуги по обеспечению пожарной безопасности и охране труда</t>
  </si>
  <si>
    <t>Организационные расходы</t>
  </si>
  <si>
    <t>Услуги по разработке, администрированию сайта СНТ, оплата доменного имени</t>
  </si>
  <si>
    <t>Выплаты за работу в выходные и праздничные дни</t>
  </si>
  <si>
    <t>Содержание дорог (проездов) в границах территории СНТ</t>
  </si>
  <si>
    <t>Содержание автомобиля Niva Shevrolet</t>
  </si>
  <si>
    <t>Восстановление ограждения периметра территории СНТ</t>
  </si>
  <si>
    <t>Вывоз мусора</t>
  </si>
  <si>
    <t>Услуги по поддержанию санитарного состояния</t>
  </si>
  <si>
    <t>Оплата электроэнергии на собственные нужды (здание правления, КПП, освещение)</t>
  </si>
  <si>
    <t>Услуги по программному обеспечению и сопровождению</t>
  </si>
  <si>
    <r>
      <t>Организационные расходы связанные с созывом и проведением общих собраний Товарищества</t>
    </r>
    <r>
      <rPr>
        <strike/>
        <sz val="10"/>
        <color indexed="8"/>
        <rFont val="Arial"/>
        <family val="2"/>
        <charset val="204"/>
      </rPr>
      <t/>
    </r>
  </si>
  <si>
    <t>Приходная часть, всего</t>
  </si>
  <si>
    <t>Расходная часть, всего</t>
  </si>
  <si>
    <t>Итого расходов по смете</t>
  </si>
  <si>
    <t>Штрафы, пени, госпошлина, услуги нотариуса и пр.</t>
  </si>
  <si>
    <t>УТВЕРЖДЕНО:</t>
  </si>
  <si>
    <t>Общим собранием СНТ "Электрометаллург"</t>
  </si>
  <si>
    <t>от "____" _______________ 202__ г.</t>
  </si>
  <si>
    <t>Председатель собрания:</t>
  </si>
  <si>
    <t>______________   ________________</t>
  </si>
  <si>
    <t>Секретарь собрания</t>
  </si>
  <si>
    <t>Показатель</t>
  </si>
  <si>
    <t>Сумма, руб.</t>
  </si>
  <si>
    <t>Председатель Товарищества</t>
  </si>
  <si>
    <t>Выплачивается на основании решения общего собрания, по представлению Правления, по результатам отчета за предыдущий год (на уровне затрат прошлого года)</t>
  </si>
  <si>
    <t>1.2</t>
  </si>
  <si>
    <t>1.1</t>
  </si>
  <si>
    <t>1.3</t>
  </si>
  <si>
    <t>1.4</t>
  </si>
  <si>
    <t>В соответствии  с трудовым законодательством РФ</t>
  </si>
  <si>
    <t>В соответствии с законодательством РФ</t>
  </si>
  <si>
    <t>2.1</t>
  </si>
  <si>
    <t>2.2</t>
  </si>
  <si>
    <t>2.4</t>
  </si>
  <si>
    <t>2.5</t>
  </si>
  <si>
    <t xml:space="preserve">На основании договора с банком, согласно действующим тарифам </t>
  </si>
  <si>
    <t xml:space="preserve">На основании штатного расписания, утвержденного общим собранием. </t>
  </si>
  <si>
    <t>По договору. Выбор исполнителя - по результатам конкурсной процедуры, на основе не менее 3 (трех)коммерческих предложений</t>
  </si>
  <si>
    <t>По договору. Выбор исполнителя - по результатам конкурсной процедуры, на основе не менее 3 (трех) коммерческих предложений</t>
  </si>
  <si>
    <t>5.1</t>
  </si>
  <si>
    <t>5.2</t>
  </si>
  <si>
    <t>5.3</t>
  </si>
  <si>
    <t>5.4</t>
  </si>
  <si>
    <t>5.5</t>
  </si>
  <si>
    <t>4.1</t>
  </si>
  <si>
    <t>4.2</t>
  </si>
  <si>
    <t>3.1</t>
  </si>
  <si>
    <t>3.2</t>
  </si>
  <si>
    <t>3.3</t>
  </si>
  <si>
    <t>3.4</t>
  </si>
  <si>
    <t>3.5</t>
  </si>
  <si>
    <t>3.6</t>
  </si>
  <si>
    <t>3.7</t>
  </si>
  <si>
    <t>3.8</t>
  </si>
  <si>
    <t>3.9</t>
  </si>
  <si>
    <t>На уровне затрат предыдущих периодов</t>
  </si>
  <si>
    <t>1 сотка</t>
  </si>
  <si>
    <t>Содержание имущества общего пользования</t>
  </si>
  <si>
    <t>Номер и наименование статьи сметы</t>
  </si>
  <si>
    <t>1.1 Заработная плата, начисляемая по должностным окладам с учетом районного коэффициента 1,15</t>
  </si>
  <si>
    <t>2. Налоги и иные обязательные платежи</t>
  </si>
  <si>
    <t>1. Затраты на оплату труда и иные выплаты</t>
  </si>
  <si>
    <t>2.2 Земельный налог</t>
  </si>
  <si>
    <t>2.3. Плата за негативное воздействие на окружающую среду</t>
  </si>
  <si>
    <t>2.4 Транспортный налог</t>
  </si>
  <si>
    <t>2.5 Упрощенная система налогооблажения («доходы минус расходы» по ставке 15%)</t>
  </si>
  <si>
    <t>3.1 Производственно-хозяйственный инвентарь</t>
  </si>
  <si>
    <t>3.2 Канцелярские товары</t>
  </si>
  <si>
    <r>
      <t>4.1 Организационные расходы связанные с созывом и проведением общих собраний Товарищества</t>
    </r>
    <r>
      <rPr>
        <strike/>
        <sz val="10"/>
        <color indexed="8"/>
        <rFont val="Arial"/>
        <family val="2"/>
        <charset val="204"/>
      </rPr>
      <t/>
    </r>
  </si>
  <si>
    <t xml:space="preserve">- Ремонт КПП </t>
  </si>
  <si>
    <t>Критерий сбора взноса (платежа)</t>
  </si>
  <si>
    <t>Единицы критерия (кол-во соток)</t>
  </si>
  <si>
    <t>размера членских и целевых взносов СНТ "ЭЛЕКТРОМЕТАЛЛУРГ" и платежей, вносимые лицами,</t>
  </si>
  <si>
    <t xml:space="preserve"> не являющимися членами СНТ "ЭЛЕКТРОМЕТАЛЛУРГ" (часть 1 статьи 5 Федерального закона № 217-ФЗ)</t>
  </si>
  <si>
    <t>Платеж за использования объектов инфраструктуры СНТ «Электрометаллург» для лиц осуществляющих ведение садоводства на садовых земельных участках, расположенных в границах территории, без участия в товариществе членов Товарищества за 1 (одну) сотку</t>
  </si>
  <si>
    <t>На основании решения общего собрания</t>
  </si>
  <si>
    <t>Унифицированная форма № Т-3
Утверждена Постановлением Госкомстата России
от 05.01.2004 № 1</t>
  </si>
  <si>
    <t>Код</t>
  </si>
  <si>
    <t>Форма по ОКУД</t>
  </si>
  <si>
    <t>0301017</t>
  </si>
  <si>
    <t>по ОКПО</t>
  </si>
  <si>
    <t>(наименование организации)</t>
  </si>
  <si>
    <t>Номер документа</t>
  </si>
  <si>
    <t>Дата составления</t>
  </si>
  <si>
    <t>ШТАТНОЕ РАСПИСАНИЕ</t>
  </si>
  <si>
    <t>УТВЕРЖДЕНО</t>
  </si>
  <si>
    <t>Приказом организации от "</t>
  </si>
  <si>
    <t>"</t>
  </si>
  <si>
    <t xml:space="preserve">г. № </t>
  </si>
  <si>
    <t>на период</t>
  </si>
  <si>
    <t>с "</t>
  </si>
  <si>
    <t>г.</t>
  </si>
  <si>
    <t>Штат в количестве</t>
  </si>
  <si>
    <t>единиц</t>
  </si>
  <si>
    <t>Структурное подразделение</t>
  </si>
  <si>
    <t>Должность (специальность, профессия), разряд, класс (категория) квалификации</t>
  </si>
  <si>
    <t>Количество штатных единиц</t>
  </si>
  <si>
    <t>Тарифная ставка (оклад) и пр., руб.</t>
  </si>
  <si>
    <t>Надбавки, руб.</t>
  </si>
  <si>
    <t>Всего в месяц, руб.
((гр. 5 + гр. 6 + гр. 7 + гр. 8) х гр. 4)</t>
  </si>
  <si>
    <t>наименование</t>
  </si>
  <si>
    <t>код</t>
  </si>
  <si>
    <t>администрация</t>
  </si>
  <si>
    <t>рабочие</t>
  </si>
  <si>
    <t>Итого</t>
  </si>
  <si>
    <t>(личная подпись)</t>
  </si>
  <si>
    <t>(расшифровка подписи)</t>
  </si>
  <si>
    <t>Юрист</t>
  </si>
  <si>
    <t>2.1 Страховые взносы (в ПФ — 22%, в ФСС — 2,9%, в ФФОМС — 5,1%, в ФСС НС — 0,2%)</t>
  </si>
  <si>
    <t>4</t>
  </si>
  <si>
    <t>услуги по аттестации рабочих мест</t>
  </si>
  <si>
    <t>_________________________ Е.С. Бакланов</t>
  </si>
  <si>
    <t>_________________________ Е.С.Бакланов</t>
  </si>
  <si>
    <t>Садоводческое некоммерческое товарищество "ЭЛЕКТРОМЕТАЛЛУРГ"</t>
  </si>
  <si>
    <t>В год</t>
  </si>
  <si>
    <t>ур.к-т 15%</t>
  </si>
  <si>
    <t>Председатель</t>
  </si>
  <si>
    <t xml:space="preserve">Зам. председателя </t>
  </si>
  <si>
    <t>Делопроизводитель</t>
  </si>
  <si>
    <t>Мастер комплексной бригады</t>
  </si>
  <si>
    <t>Бухгалтер-кассир</t>
  </si>
  <si>
    <t>Электрик</t>
  </si>
  <si>
    <t>Рабочий комплексной бригады</t>
  </si>
  <si>
    <t>Уборщица</t>
  </si>
  <si>
    <t>Водитель</t>
  </si>
  <si>
    <t>4.3</t>
  </si>
  <si>
    <r>
      <t xml:space="preserve">Резерв на кассовый разрыв </t>
    </r>
    <r>
      <rPr>
        <b/>
        <sz val="11"/>
        <color indexed="10"/>
        <rFont val="Arial"/>
        <family val="2"/>
        <charset val="204"/>
      </rPr>
      <t>(в т.ч. долги предыдущих периодов</t>
    </r>
    <r>
      <rPr>
        <b/>
        <sz val="11"/>
        <color indexed="8"/>
        <rFont val="Arial"/>
        <family val="2"/>
        <charset val="204"/>
      </rPr>
      <t>)</t>
    </r>
  </si>
  <si>
    <t>Резерв на кассовый разрыв ( в т.ч.оплата задолженности по электроэнергии с гарантирующим поставщиком)</t>
  </si>
  <si>
    <t>4.3 Обучение персонала</t>
  </si>
  <si>
    <t>1.2 Выплаты за работу в выходные и праздничные дни</t>
  </si>
  <si>
    <t>1.3 Доплаты и надбавки (сверхурочная работа, совместительство)</t>
  </si>
  <si>
    <t>Обучение персонала</t>
  </si>
  <si>
    <t>замена расходных материалов (лампочки,фотоэлемент,реле, автомат,насос и т.п.)</t>
  </si>
  <si>
    <t>Бензин, страхование</t>
  </si>
  <si>
    <t>3.3 Почтовые расходы</t>
  </si>
  <si>
    <t>3.4 Расходы на обслуживание и ремонт оргтехники (расходные материалы, ремонт, заправка)</t>
  </si>
  <si>
    <t>3.5 Банковское обслуживание расчетного счета</t>
  </si>
  <si>
    <t>3.7 Услуги по аттестации рабочих мест</t>
  </si>
  <si>
    <t>3.9 Оплата электроэнергии на собственные нужды (здание правления, КПП, освещение)</t>
  </si>
  <si>
    <t>Доходы от аренды объектов СНТ, размещения рекламы,суммы взысканной задолженности</t>
  </si>
  <si>
    <t>В соответствии с договорами аренды объектов, на основании гражданского законодательства РФ</t>
  </si>
  <si>
    <t>6</t>
  </si>
  <si>
    <t>Оплата задолженности на счет ООО "Уралэнергосбыт" за потребленную электроэнергию в течении 2021-2022 гг (учтенную общим электросчетчиком  СНТ, ввиду несвоевременной оплаты  садоводами- злостными неплательщиками по окончании периода (в том числе не оформивших прямые договоры с УЭС)) , наличие дебиторской задолженности по взносам. Резерв на кассовый "разрыв" включен в смету по факту предыдущих лет</t>
  </si>
  <si>
    <t>- Бензин (пробег 30000 км.), страхование</t>
  </si>
  <si>
    <t>- Облуживание, ремонт автомобиля                                                                              (техобслуживание:масло двигателя-замена,фильтра,колодки,коробка,стойки,коробка сцепления,тяга рулевая)</t>
  </si>
  <si>
    <r>
      <t>Восстановление ограждения периметра территории СНТ                           (периметр ограждения 500 м: материал Сетка-рабица 50x50 мм 1.8x10 м оцинкованная, ямобур, цемент- 10 мешков/2500 руб, труба 3м/ 1м* 250 руб.-120 шт*3м) вдоль дороги 1я улица( 1участок /1я улица /1 квартал по 6</t>
    </r>
    <r>
      <rPr>
        <i/>
        <sz val="10"/>
        <color indexed="10"/>
        <rFont val="Arial"/>
        <family val="2"/>
        <charset val="204"/>
      </rPr>
      <t xml:space="preserve"> </t>
    </r>
    <r>
      <rPr>
        <i/>
        <sz val="10"/>
        <rFont val="Arial"/>
        <family val="2"/>
        <charset val="204"/>
      </rPr>
      <t>квартал</t>
    </r>
    <r>
      <rPr>
        <i/>
        <sz val="10"/>
        <color indexed="8"/>
        <rFont val="Arial"/>
        <family val="2"/>
        <charset val="204"/>
      </rPr>
      <t xml:space="preserve"> /6 улица/ 59 участок)</t>
    </r>
  </si>
  <si>
    <t>По договору  с ООО "Риконт Инвест" по транспортированию и размещению отходов увеличился объем ТКО, исполнителем произведена индексация тарифов.</t>
  </si>
  <si>
    <t>Вывоз мусора (объем 7000 куб.м )</t>
  </si>
  <si>
    <r>
      <t xml:space="preserve">3.8 Услуги по обеспечению пожарной безопасности и охране труда                      </t>
    </r>
    <r>
      <rPr>
        <sz val="9"/>
        <color indexed="8"/>
        <rFont val="Arial"/>
        <family val="2"/>
        <charset val="204"/>
      </rPr>
      <t xml:space="preserve">(установка указателей, огнетушителей и т.п. в соответствии с требованиями, регламентируемыми Постановлением Правительства РФ от 16.09.2020 № 1479 (в ред. от 24.10.2022) «Об утверждении Правил Противопожарного режима в Российской Федерации»)  </t>
    </r>
    <r>
      <rPr>
        <sz val="10"/>
        <color indexed="10"/>
        <rFont val="Arial"/>
        <family val="2"/>
        <charset val="204"/>
      </rPr>
      <t xml:space="preserve">                                   </t>
    </r>
  </si>
  <si>
    <t xml:space="preserve">3.6 Услуги по программному обеспечению и сопровождению                                                (продление лицензий для 1С-БитриксСтандарт + готовое решение whatAsoft: Управляющая компания ЖКХ;Доработка личного кабинета сайта под данные из 1С,Разработка раздела с объявлениями и обсуждениями на сайте,Разработка базы полезных контактов для садоводов,Техническая поддержка сайта)
</t>
  </si>
  <si>
    <t>Расходы на обслуживание, покупку, ремонт оргтехники (расходные материалы, ремонт, заправка)</t>
  </si>
  <si>
    <t>СНТ "ЭЛЕКТРОМЕТАЛЛУРГ" на 2024 - 2025 год</t>
  </si>
  <si>
    <t>Оплата услуг по ведению бухгалтерского и налогового учета по договору</t>
  </si>
  <si>
    <t xml:space="preserve">Заработная плата, начисляемая по должностным окладам с учетом районного коэффициента 1,15 в том числе оплата отпускных, больничных </t>
  </si>
  <si>
    <t>Содержание и ремонт имущества общего пользования</t>
  </si>
  <si>
    <t xml:space="preserve">оплата услуг охранного предприятия по договору </t>
  </si>
  <si>
    <t>Текущий ремонт (переулков и улиц)</t>
  </si>
  <si>
    <t>Очистка от снега</t>
  </si>
  <si>
    <t>Опиловка растительности вдоль дорог</t>
  </si>
  <si>
    <t>1.3 Единовременное премирование по итогам работы за год</t>
  </si>
  <si>
    <t xml:space="preserve">Оплата услуг охранного предприятия по договору </t>
  </si>
  <si>
    <t>Очистка от снега                                                                                                                    8 улица,1 улица,4 улица,6 улица,переулок 8, переулок 16, переулки 2-14, проезды от 1,2,3- КПП),16 улица/20 улица межсадовая,14 улица/12 переулок/6улица,13 переулок/4 улица по 15 переулку до 1 улицы, от 16 улицы до 12 улицы по 14 переулку,12 улица до 15 переулка, по 15 переулку до 4 улицы</t>
  </si>
  <si>
    <t>Планируемый остаток на 2024 - 2025 г.</t>
  </si>
  <si>
    <t>п.7 ФЭО на                  2024-2025 г.</t>
  </si>
  <si>
    <t>п.6 ФЭО на                  2024-2025 г.</t>
  </si>
  <si>
    <t>п.5 ФЭО на                  2024-2025 г.</t>
  </si>
  <si>
    <t>п.4 ФЭО на                  2024-2025 г.</t>
  </si>
  <si>
    <t>п.3 ФЭО на                  2024-2025 г.</t>
  </si>
  <si>
    <t>п.2 ФЭО на                  2024-2025 г.</t>
  </si>
  <si>
    <t>п.1 ФЭО на                  2024-2025 г.</t>
  </si>
  <si>
    <t>на 2024-2025 год</t>
  </si>
  <si>
    <t>Целевые взносы на 2024-2025 год не предусмотрены</t>
  </si>
  <si>
    <r>
      <t xml:space="preserve">4.2 Услуги по разработке, администрированию сайта СНТ, оплата доменного имени </t>
    </r>
    <r>
      <rPr>
        <sz val="10"/>
        <color indexed="10"/>
        <rFont val="Arial"/>
        <family val="2"/>
        <charset val="204"/>
      </rPr>
      <t xml:space="preserve"> </t>
    </r>
    <r>
      <rPr>
        <sz val="10"/>
        <rFont val="Arial"/>
        <family val="2"/>
        <charset val="204"/>
      </rPr>
      <t>Разработка модуля обмена данными между 1С и Сайтом список участков(интеграция данных из базы 1С в личные кабинеты садоводов на сайте СНТ),
садоводы, баланс личных счетов, информация об оплате, показания; Подключение онлайн оплаты на сайте (обеспечение возможности оплаты через сайт СНТ).</t>
    </r>
  </si>
  <si>
    <t>Обустройство земельных участков на территории общего пользования</t>
  </si>
  <si>
    <t>Установка детских площадок</t>
  </si>
  <si>
    <t>Санитарная обработка территории мусорной контейнерной площадки</t>
  </si>
  <si>
    <t>Обустройство дорог (асфальтобетонным покрытием, асфальтовой срезкой)</t>
  </si>
  <si>
    <t>3.10</t>
  </si>
  <si>
    <t>3.11</t>
  </si>
  <si>
    <t>Охрана территории, видеонаблюдение, восстановление ограждения</t>
  </si>
  <si>
    <t>Электрохозяйство (проведение работ по ремонту и замене фонарей уличного освещения)</t>
  </si>
  <si>
    <t>3.12</t>
  </si>
  <si>
    <t>Материальная помощь в случае смерти работника</t>
  </si>
  <si>
    <t>Ремонт зданий и сооружений имущества СНТ</t>
  </si>
  <si>
    <t>Монтаж системы видеонаблюдения на основных перекрестках СНТ</t>
  </si>
  <si>
    <t>1.4 материальная помощь в случае смерти работника</t>
  </si>
  <si>
    <t>ЧЛЕНСКИЕ ВЗНОСЫ (ПЛАТЕЖИ НЕ ЧЛЕНОВ СНТ) 18531 соток * 1550 руб. * 2 года</t>
  </si>
  <si>
    <t>3.13</t>
  </si>
  <si>
    <t>3.14</t>
  </si>
  <si>
    <t xml:space="preserve">Оплата труда по гражданско-правовым договорам </t>
  </si>
  <si>
    <t>Оплата по договорам подряда</t>
  </si>
  <si>
    <t>Установка искуственных неровностей (лежачих полицейских)</t>
  </si>
  <si>
    <t>Страховые (социальные) взносы (в НДФЛ - 13%, ОПС - 22%, ОМС - 5,1%, ФСС - 2,9 %, ФСС НС 0,2%)</t>
  </si>
  <si>
    <t>3.11 Оплата услуг по ведению бухгалтерского и налогового учета по договору</t>
  </si>
  <si>
    <t xml:space="preserve">3.12 Оплата труда по гражданско-правовым договорам </t>
  </si>
  <si>
    <t>3.13 Оплата по договорам подряда</t>
  </si>
  <si>
    <t>Установка искуственных неровностей (лежачих полицейских) на асфальтобетонном покрытии</t>
  </si>
  <si>
    <t>Опиловка растительности вдоль дорог                                                                              4 улица, 12 улица, 4 переулок, 8 переулок, 8 улица  уч.59-60/переулок 7;1 улица, 8 улица по 22 улица/8 переулок; 1,2,3- КПП,возле здания правления, после весеннего осмотра и включения дополнительных улиц и переулков в план работ.</t>
  </si>
  <si>
    <t xml:space="preserve">5.2 Содержание и ремонт имущества общего пользования                                              </t>
  </si>
  <si>
    <t>Ремонт зданий и сооружений СНТ                                                                            затраты на содержание и текущий ремонт (Здание правления, КПП 1, КПП 2, КПП 3, склад и др.</t>
  </si>
  <si>
    <t>Электрохозяйство (замена и установка фотоэлементов,лампочек,реле,спецтехника- автовышка)</t>
  </si>
  <si>
    <t>3.14 Обустройство земельных участков на территории общего пользования</t>
  </si>
  <si>
    <t>5.3 Содержание автомобиля Niva Shevrolet, в т.ч.</t>
  </si>
  <si>
    <t>5.4 Охрана территории, в т.ч.</t>
  </si>
  <si>
    <t>5.5 Услуги по поддержанию санитарного состояния, в т.ч.</t>
  </si>
  <si>
    <t>5.1 Содержание дорог (проездов) в границах территории СНТ</t>
  </si>
  <si>
    <t>Монтаж системы видеонаблюдения на основных перекрестках СНТ                                      Обустройство системы видеонаблюдения на основных улицах и перекрестка СНТ</t>
  </si>
  <si>
    <t>Величина членского взноса в 2024-2025 году за 1 (одну) сотку</t>
  </si>
  <si>
    <t>3.10 Обустройство дорог (асфальтобетонное покрытие, асфальтовая срезка)            услуги по устройству покрытия проезда из асфальтобетонной смеси, асфальтовой срезкой на участке от 3 проходной вдоль 23 улице (вдоль 23, 17 квартала) до 8 улицы общий объем работ 6650 м.кв.</t>
  </si>
</sst>
</file>

<file path=xl/styles.xml><?xml version="1.0" encoding="utf-8"?>
<styleSheet xmlns="http://schemas.openxmlformats.org/spreadsheetml/2006/main">
  <fonts count="32">
    <font>
      <sz val="11"/>
      <color theme="1"/>
      <name val="Calibri"/>
      <family val="2"/>
      <charset val="204"/>
      <scheme val="minor"/>
    </font>
    <font>
      <b/>
      <sz val="11"/>
      <color indexed="8"/>
      <name val="Calibri"/>
      <family val="2"/>
      <charset val="204"/>
    </font>
    <font>
      <b/>
      <sz val="12"/>
      <color indexed="8"/>
      <name val="Calibri"/>
      <family val="2"/>
      <charset val="204"/>
    </font>
    <font>
      <b/>
      <sz val="14"/>
      <color indexed="8"/>
      <name val="Calibri"/>
      <family val="2"/>
      <charset val="204"/>
    </font>
    <font>
      <b/>
      <sz val="12"/>
      <color indexed="8"/>
      <name val="Arial"/>
      <family val="2"/>
      <charset val="204"/>
    </font>
    <font>
      <sz val="11"/>
      <color indexed="8"/>
      <name val="Arial"/>
      <family val="2"/>
      <charset val="204"/>
    </font>
    <font>
      <b/>
      <sz val="11"/>
      <color indexed="8"/>
      <name val="Arial"/>
      <family val="2"/>
      <charset val="204"/>
    </font>
    <font>
      <b/>
      <sz val="10"/>
      <color indexed="8"/>
      <name val="Arial"/>
      <family val="2"/>
      <charset val="204"/>
    </font>
    <font>
      <sz val="10"/>
      <color indexed="8"/>
      <name val="Arial"/>
      <family val="2"/>
      <charset val="204"/>
    </font>
    <font>
      <strike/>
      <sz val="10"/>
      <color indexed="8"/>
      <name val="Arial"/>
      <family val="2"/>
      <charset val="204"/>
    </font>
    <font>
      <i/>
      <sz val="10"/>
      <color indexed="8"/>
      <name val="Arial"/>
      <family val="2"/>
      <charset val="204"/>
    </font>
    <font>
      <sz val="12"/>
      <color indexed="8"/>
      <name val="Calibri"/>
      <family val="2"/>
      <charset val="204"/>
    </font>
    <font>
      <b/>
      <sz val="14"/>
      <color indexed="8"/>
      <name val="Arial"/>
      <family val="2"/>
      <charset val="204"/>
    </font>
    <font>
      <sz val="15"/>
      <color indexed="63"/>
      <name val="Arial"/>
      <family val="2"/>
      <charset val="204"/>
    </font>
    <font>
      <sz val="11"/>
      <color indexed="63"/>
      <name val="Arial"/>
      <family val="2"/>
      <charset val="204"/>
    </font>
    <font>
      <b/>
      <u/>
      <sz val="11"/>
      <color indexed="8"/>
      <name val="Arial"/>
      <family val="2"/>
      <charset val="204"/>
    </font>
    <font>
      <sz val="8"/>
      <name val="Times New Roman"/>
      <family val="1"/>
      <charset val="204"/>
    </font>
    <font>
      <sz val="10"/>
      <name val="Times New Roman"/>
      <family val="1"/>
      <charset val="204"/>
    </font>
    <font>
      <b/>
      <sz val="12"/>
      <name val="Times New Roman"/>
      <family val="1"/>
      <charset val="204"/>
    </font>
    <font>
      <i/>
      <sz val="10"/>
      <color indexed="10"/>
      <name val="Arial"/>
      <family val="2"/>
      <charset val="204"/>
    </font>
    <font>
      <sz val="10"/>
      <color indexed="10"/>
      <name val="Arial"/>
      <family val="2"/>
      <charset val="204"/>
    </font>
    <font>
      <b/>
      <sz val="11"/>
      <color indexed="10"/>
      <name val="Arial"/>
      <family val="2"/>
      <charset val="204"/>
    </font>
    <font>
      <i/>
      <sz val="10"/>
      <color indexed="36"/>
      <name val="Arial"/>
      <family val="2"/>
      <charset val="204"/>
    </font>
    <font>
      <sz val="10"/>
      <color indexed="62"/>
      <name val="Arial"/>
      <family val="2"/>
      <charset val="204"/>
    </font>
    <font>
      <i/>
      <sz val="10"/>
      <color indexed="56"/>
      <name val="Arial"/>
      <family val="2"/>
      <charset val="204"/>
    </font>
    <font>
      <i/>
      <sz val="10"/>
      <name val="Arial"/>
      <family val="2"/>
      <charset val="204"/>
    </font>
    <font>
      <sz val="9"/>
      <color indexed="8"/>
      <name val="Arial"/>
      <family val="2"/>
      <charset val="204"/>
    </font>
    <font>
      <sz val="8"/>
      <name val="Calibri"/>
      <family val="2"/>
      <charset val="204"/>
    </font>
    <font>
      <sz val="10"/>
      <name val="Arial"/>
      <family val="2"/>
      <charset val="204"/>
    </font>
    <font>
      <b/>
      <sz val="11"/>
      <color indexed="8"/>
      <name val="Calibri"/>
      <family val="2"/>
      <charset val="204"/>
    </font>
    <font>
      <b/>
      <i/>
      <sz val="10"/>
      <color indexed="8"/>
      <name val="Arial"/>
      <family val="2"/>
      <charset val="204"/>
    </font>
    <font>
      <sz val="11"/>
      <color indexed="8"/>
      <name val="Calibri"/>
      <family val="2"/>
      <charset val="204"/>
    </font>
  </fonts>
  <fills count="5">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9"/>
        <bgColor indexed="64"/>
      </patternFill>
    </fill>
  </fills>
  <borders count="45">
    <border>
      <left/>
      <right/>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top/>
      <bottom style="thin">
        <color indexed="63"/>
      </bottom>
      <diagonal/>
    </border>
    <border>
      <left/>
      <right/>
      <top style="thin">
        <color indexed="63"/>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281">
    <xf numFmtId="0" fontId="0" fillId="0" borderId="0" xfId="0"/>
    <xf numFmtId="49" fontId="0" fillId="0" borderId="0" xfId="0" applyNumberFormat="1"/>
    <xf numFmtId="0" fontId="5" fillId="0" borderId="0" xfId="0" applyFont="1"/>
    <xf numFmtId="49" fontId="8" fillId="0" borderId="2" xfId="0" applyNumberFormat="1" applyFont="1" applyBorder="1" applyAlignment="1">
      <alignment wrapText="1"/>
    </xf>
    <xf numFmtId="49" fontId="8" fillId="0" borderId="2" xfId="0" applyNumberFormat="1" applyFont="1" applyBorder="1"/>
    <xf numFmtId="0" fontId="8" fillId="0" borderId="2" xfId="0"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3" xfId="0" applyNumberFormat="1" applyFont="1" applyBorder="1"/>
    <xf numFmtId="0" fontId="10" fillId="0" borderId="3" xfId="0" applyFont="1" applyBorder="1" applyAlignment="1">
      <alignment horizontal="left" vertical="top" wrapText="1"/>
    </xf>
    <xf numFmtId="49" fontId="7" fillId="0" borderId="3" xfId="0" applyNumberFormat="1" applyFont="1" applyBorder="1"/>
    <xf numFmtId="0" fontId="10" fillId="0" borderId="3" xfId="0" applyFont="1" applyFill="1" applyBorder="1" applyAlignment="1">
      <alignment horizontal="left" vertical="top" wrapText="1"/>
    </xf>
    <xf numFmtId="0" fontId="4" fillId="2" borderId="4" xfId="0" applyFont="1" applyFill="1" applyBorder="1"/>
    <xf numFmtId="0" fontId="0" fillId="0" borderId="5" xfId="0" applyBorder="1"/>
    <xf numFmtId="0" fontId="0" fillId="0" borderId="6" xfId="0" applyBorder="1"/>
    <xf numFmtId="0" fontId="0" fillId="0" borderId="5" xfId="0" applyBorder="1" applyAlignment="1">
      <alignment horizontal="right"/>
    </xf>
    <xf numFmtId="49" fontId="11" fillId="2" borderId="7" xfId="0" applyNumberFormat="1" applyFont="1" applyFill="1" applyBorder="1"/>
    <xf numFmtId="0" fontId="5" fillId="0" borderId="0" xfId="0" applyFont="1" applyAlignment="1">
      <alignment horizontal="centerContinuous"/>
    </xf>
    <xf numFmtId="0" fontId="0" fillId="0" borderId="0" xfId="0" applyAlignment="1">
      <alignment horizontal="centerContinuous"/>
    </xf>
    <xf numFmtId="0" fontId="0" fillId="0" borderId="0" xfId="0" applyAlignment="1">
      <alignment horizontal="right"/>
    </xf>
    <xf numFmtId="0" fontId="0" fillId="2" borderId="8" xfId="0" applyFill="1" applyBorder="1"/>
    <xf numFmtId="49" fontId="6" fillId="3" borderId="2" xfId="0" applyNumberFormat="1" applyFont="1" applyFill="1" applyBorder="1" applyAlignment="1">
      <alignment horizontal="left" vertical="top" wrapText="1"/>
    </xf>
    <xf numFmtId="0" fontId="6" fillId="3" borderId="2" xfId="0" applyFont="1" applyFill="1" applyBorder="1" applyAlignment="1">
      <alignment horizontal="left" vertical="top" wrapText="1"/>
    </xf>
    <xf numFmtId="49" fontId="6" fillId="3" borderId="2" xfId="0" applyNumberFormat="1" applyFont="1" applyFill="1" applyBorder="1" applyAlignment="1">
      <alignment wrapText="1"/>
    </xf>
    <xf numFmtId="49" fontId="6" fillId="3" borderId="2" xfId="0" applyNumberFormat="1" applyFont="1" applyFill="1" applyBorder="1" applyAlignment="1">
      <alignment horizontal="left" vertical="center" wrapText="1"/>
    </xf>
    <xf numFmtId="0" fontId="2" fillId="2" borderId="9" xfId="0" applyFont="1" applyFill="1" applyBorder="1"/>
    <xf numFmtId="0" fontId="0" fillId="2" borderId="10" xfId="0" applyFill="1" applyBorder="1" applyAlignment="1">
      <alignment horizontal="center"/>
    </xf>
    <xf numFmtId="0" fontId="8" fillId="0" borderId="7" xfId="0" applyFont="1" applyBorder="1" applyAlignment="1">
      <alignment horizontal="left" vertical="center" wrapText="1"/>
    </xf>
    <xf numFmtId="0" fontId="8" fillId="0" borderId="11" xfId="0" applyFont="1" applyBorder="1" applyAlignment="1">
      <alignment horizontal="left" vertical="center" wrapText="1"/>
    </xf>
    <xf numFmtId="49" fontId="0" fillId="0" borderId="0" xfId="0" applyNumberFormat="1" applyAlignment="1">
      <alignment horizontal="right"/>
    </xf>
    <xf numFmtId="0" fontId="6" fillId="0" borderId="0" xfId="0" applyFont="1"/>
    <xf numFmtId="49" fontId="3" fillId="0" borderId="0" xfId="0" applyNumberFormat="1" applyFont="1" applyAlignment="1">
      <alignment horizontal="centerContinuous"/>
    </xf>
    <xf numFmtId="49" fontId="4" fillId="2" borderId="12" xfId="0" applyNumberFormat="1" applyFont="1" applyFill="1" applyBorder="1"/>
    <xf numFmtId="49" fontId="4" fillId="2" borderId="13" xfId="0" applyNumberFormat="1" applyFont="1" applyFill="1" applyBorder="1" applyAlignment="1">
      <alignment horizontal="left" vertical="top"/>
    </xf>
    <xf numFmtId="49" fontId="6" fillId="3" borderId="14" xfId="0" applyNumberFormat="1" applyFont="1" applyFill="1" applyBorder="1" applyAlignment="1">
      <alignment horizontal="left" vertical="top"/>
    </xf>
    <xf numFmtId="49" fontId="8" fillId="0" borderId="15" xfId="0" applyNumberFormat="1" applyFont="1" applyBorder="1" applyAlignment="1">
      <alignment horizontal="left" vertical="top"/>
    </xf>
    <xf numFmtId="49" fontId="6" fillId="3" borderId="12" xfId="0" applyNumberFormat="1" applyFont="1" applyFill="1" applyBorder="1" applyAlignment="1">
      <alignment horizontal="left" vertical="top"/>
    </xf>
    <xf numFmtId="49" fontId="6" fillId="3" borderId="16" xfId="0" applyNumberFormat="1" applyFont="1" applyFill="1" applyBorder="1" applyAlignment="1">
      <alignment horizontal="left" vertical="top"/>
    </xf>
    <xf numFmtId="49" fontId="8" fillId="0" borderId="15" xfId="0" applyNumberFormat="1" applyFont="1" applyFill="1" applyBorder="1" applyAlignment="1">
      <alignment horizontal="left" vertical="top"/>
    </xf>
    <xf numFmtId="49" fontId="7" fillId="0" borderId="16" xfId="0" applyNumberFormat="1" applyFont="1" applyBorder="1" applyAlignment="1">
      <alignment horizontal="right" vertical="top"/>
    </xf>
    <xf numFmtId="49" fontId="7" fillId="0" borderId="16" xfId="0" applyNumberFormat="1" applyFont="1" applyFill="1" applyBorder="1" applyAlignment="1">
      <alignment horizontal="right" vertical="top"/>
    </xf>
    <xf numFmtId="49" fontId="8" fillId="0" borderId="14" xfId="0" applyNumberFormat="1" applyFont="1" applyFill="1" applyBorder="1" applyAlignment="1">
      <alignment horizontal="right" vertical="top"/>
    </xf>
    <xf numFmtId="49" fontId="8" fillId="0" borderId="14" xfId="0" applyNumberFormat="1" applyFont="1" applyBorder="1" applyAlignment="1">
      <alignment horizontal="right" vertical="top"/>
    </xf>
    <xf numFmtId="49" fontId="8" fillId="0" borderId="16" xfId="0" applyNumberFormat="1" applyFont="1" applyBorder="1" applyAlignment="1">
      <alignment horizontal="right" vertical="top"/>
    </xf>
    <xf numFmtId="49" fontId="8" fillId="0" borderId="15" xfId="0" applyNumberFormat="1" applyFont="1" applyBorder="1" applyAlignment="1">
      <alignment horizontal="right" vertical="top"/>
    </xf>
    <xf numFmtId="49" fontId="8" fillId="0" borderId="2" xfId="0" applyNumberFormat="1" applyFont="1" applyFill="1" applyBorder="1" applyAlignment="1">
      <alignment horizontal="left" vertical="top" wrapText="1"/>
    </xf>
    <xf numFmtId="49" fontId="8" fillId="0" borderId="2" xfId="0" applyNumberFormat="1" applyFont="1" applyBorder="1" applyAlignment="1">
      <alignment vertical="top" wrapText="1"/>
    </xf>
    <xf numFmtId="49" fontId="10" fillId="0" borderId="3" xfId="0" applyNumberFormat="1" applyFont="1" applyBorder="1" applyAlignment="1">
      <alignment vertical="top" wrapText="1"/>
    </xf>
    <xf numFmtId="49" fontId="6" fillId="3" borderId="17" xfId="0" applyNumberFormat="1" applyFont="1" applyFill="1" applyBorder="1" applyAlignment="1">
      <alignment vertical="top" wrapText="1"/>
    </xf>
    <xf numFmtId="4" fontId="4" fillId="2" borderId="18" xfId="0" applyNumberFormat="1" applyFont="1" applyFill="1" applyBorder="1" applyAlignment="1">
      <alignment horizontal="right" vertical="top"/>
    </xf>
    <xf numFmtId="4" fontId="8" fillId="0" borderId="2" xfId="0" applyNumberFormat="1" applyFont="1" applyBorder="1" applyAlignment="1">
      <alignment horizontal="right" vertical="top"/>
    </xf>
    <xf numFmtId="4" fontId="6" fillId="3" borderId="2" xfId="0" applyNumberFormat="1" applyFont="1" applyFill="1" applyBorder="1" applyAlignment="1">
      <alignment horizontal="right" vertical="top"/>
    </xf>
    <xf numFmtId="4" fontId="10" fillId="0" borderId="2" xfId="0" applyNumberFormat="1" applyFont="1" applyBorder="1" applyAlignment="1">
      <alignment horizontal="right" vertical="top"/>
    </xf>
    <xf numFmtId="4" fontId="7" fillId="0" borderId="2" xfId="0" applyNumberFormat="1" applyFont="1" applyBorder="1" applyAlignment="1">
      <alignment horizontal="right" vertical="top"/>
    </xf>
    <xf numFmtId="4" fontId="2" fillId="2" borderId="7" xfId="0" applyNumberFormat="1" applyFont="1" applyFill="1" applyBorder="1" applyAlignment="1">
      <alignment horizontal="right" vertical="top"/>
    </xf>
    <xf numFmtId="0" fontId="12" fillId="0" borderId="0" xfId="0" applyFont="1" applyFill="1" applyAlignment="1">
      <alignment horizontal="center"/>
    </xf>
    <xf numFmtId="0" fontId="0" fillId="0" borderId="0" xfId="0" applyFill="1"/>
    <xf numFmtId="0" fontId="5" fillId="0" borderId="0" xfId="0" applyFont="1" applyFill="1"/>
    <xf numFmtId="49" fontId="7" fillId="0" borderId="7" xfId="0" applyNumberFormat="1" applyFont="1" applyFill="1" applyBorder="1"/>
    <xf numFmtId="0" fontId="8" fillId="0" borderId="7" xfId="0" applyFont="1" applyFill="1" applyBorder="1" applyAlignment="1">
      <alignment horizontal="center" vertical="top"/>
    </xf>
    <xf numFmtId="0" fontId="8" fillId="0" borderId="11" xfId="0" applyFont="1" applyFill="1" applyBorder="1" applyAlignment="1">
      <alignment horizontal="center" vertical="top"/>
    </xf>
    <xf numFmtId="0" fontId="13" fillId="0" borderId="0" xfId="0" applyFont="1" applyFill="1"/>
    <xf numFmtId="0" fontId="14" fillId="0" borderId="0" xfId="0" applyFont="1" applyFill="1" applyAlignment="1">
      <alignment horizontal="center" vertical="center" wrapText="1"/>
    </xf>
    <xf numFmtId="49" fontId="8" fillId="0" borderId="7" xfId="0" applyNumberFormat="1" applyFont="1" applyFill="1" applyBorder="1" applyAlignment="1">
      <alignment horizontal="left" vertical="top" wrapText="1"/>
    </xf>
    <xf numFmtId="49" fontId="8" fillId="0" borderId="7" xfId="0" applyNumberFormat="1" applyFont="1" applyFill="1" applyBorder="1" applyAlignment="1">
      <alignment vertical="top" wrapText="1"/>
    </xf>
    <xf numFmtId="0" fontId="8" fillId="0" borderId="7" xfId="0" applyFont="1" applyFill="1" applyBorder="1" applyAlignment="1">
      <alignment horizontal="left" vertical="top" wrapText="1"/>
    </xf>
    <xf numFmtId="49" fontId="10" fillId="0" borderId="7" xfId="0" applyNumberFormat="1" applyFont="1" applyFill="1" applyBorder="1" applyAlignment="1">
      <alignment horizontal="left" vertical="top" wrapText="1" indent="2"/>
    </xf>
    <xf numFmtId="49" fontId="8" fillId="0" borderId="11" xfId="0" applyNumberFormat="1" applyFont="1" applyFill="1" applyBorder="1" applyAlignment="1">
      <alignment vertical="top" wrapText="1"/>
    </xf>
    <xf numFmtId="0" fontId="6" fillId="0" borderId="0" xfId="0" applyNumberFormat="1" applyFont="1" applyFill="1"/>
    <xf numFmtId="0" fontId="6" fillId="3" borderId="19" xfId="0" applyNumberFormat="1" applyFont="1" applyFill="1" applyBorder="1" applyAlignment="1">
      <alignment horizontal="center" vertical="center" wrapText="1"/>
    </xf>
    <xf numFmtId="0" fontId="1" fillId="0" borderId="0" xfId="0" applyNumberFormat="1" applyFont="1" applyFill="1"/>
    <xf numFmtId="0" fontId="7" fillId="0" borderId="20" xfId="0" applyNumberFormat="1" applyFont="1" applyFill="1" applyBorder="1" applyAlignment="1">
      <alignment horizontal="center" vertical="center" wrapText="1" shrinkToFit="1"/>
    </xf>
    <xf numFmtId="0" fontId="7" fillId="0" borderId="21" xfId="0" applyFont="1" applyFill="1" applyBorder="1" applyAlignment="1">
      <alignment horizontal="center" vertical="center" shrinkToFi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2" fontId="8" fillId="0" borderId="6" xfId="0" applyNumberFormat="1" applyFont="1" applyFill="1" applyBorder="1" applyAlignment="1">
      <alignment horizontal="right" vertical="center" wrapText="1"/>
    </xf>
    <xf numFmtId="0" fontId="8" fillId="0" borderId="11" xfId="0" applyFont="1" applyFill="1" applyBorder="1" applyAlignment="1">
      <alignment horizontal="left" vertical="top" wrapText="1"/>
    </xf>
    <xf numFmtId="49" fontId="6" fillId="3" borderId="23" xfId="0" applyNumberFormat="1" applyFont="1" applyFill="1" applyBorder="1" applyAlignment="1">
      <alignment vertical="top" wrapText="1"/>
    </xf>
    <xf numFmtId="2" fontId="6" fillId="3" borderId="24" xfId="0" applyNumberFormat="1" applyFont="1" applyFill="1" applyBorder="1" applyAlignment="1">
      <alignment horizontal="right" vertical="top" wrapText="1"/>
    </xf>
    <xf numFmtId="0" fontId="6" fillId="0" borderId="25"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8" fillId="3" borderId="9" xfId="0" applyFont="1" applyFill="1" applyBorder="1" applyAlignment="1">
      <alignment horizontal="left" wrapText="1"/>
    </xf>
    <xf numFmtId="0" fontId="0" fillId="3" borderId="9" xfId="0" applyFill="1" applyBorder="1"/>
    <xf numFmtId="2" fontId="6" fillId="3" borderId="10" xfId="0" applyNumberFormat="1" applyFont="1" applyFill="1" applyBorder="1" applyAlignment="1">
      <alignment horizontal="right" vertical="center" wrapText="1"/>
    </xf>
    <xf numFmtId="49" fontId="6" fillId="3" borderId="9" xfId="0" applyNumberFormat="1" applyFont="1" applyFill="1" applyBorder="1" applyAlignment="1">
      <alignment horizontal="left" vertical="top" wrapText="1"/>
    </xf>
    <xf numFmtId="0" fontId="6" fillId="3" borderId="12" xfId="0" applyNumberFormat="1" applyFont="1" applyFill="1" applyBorder="1" applyAlignment="1">
      <alignment horizontal="center" vertical="center" wrapText="1"/>
    </xf>
    <xf numFmtId="49" fontId="6" fillId="3" borderId="9" xfId="0" applyNumberFormat="1" applyFont="1" applyFill="1" applyBorder="1" applyAlignment="1">
      <alignment wrapText="1"/>
    </xf>
    <xf numFmtId="0" fontId="8" fillId="3" borderId="9" xfId="0" applyFont="1" applyFill="1" applyBorder="1"/>
    <xf numFmtId="49" fontId="6" fillId="3" borderId="26" xfId="0" applyNumberFormat="1" applyFont="1" applyFill="1" applyBorder="1" applyAlignment="1">
      <alignment horizontal="left" vertical="center" wrapText="1"/>
    </xf>
    <xf numFmtId="0" fontId="6" fillId="3" borderId="26" xfId="0" applyFont="1" applyFill="1" applyBorder="1" applyAlignment="1">
      <alignment horizontal="left" vertical="center" wrapText="1"/>
    </xf>
    <xf numFmtId="0" fontId="6" fillId="3" borderId="26" xfId="0" applyFont="1" applyFill="1" applyBorder="1" applyAlignment="1">
      <alignment horizontal="center" vertical="center" wrapText="1"/>
    </xf>
    <xf numFmtId="3" fontId="6" fillId="3" borderId="26" xfId="0" applyNumberFormat="1" applyFont="1" applyFill="1" applyBorder="1" applyAlignment="1">
      <alignment horizontal="center" vertical="center" wrapText="1"/>
    </xf>
    <xf numFmtId="49" fontId="10" fillId="0" borderId="11" xfId="0" applyNumberFormat="1" applyFont="1" applyFill="1" applyBorder="1" applyAlignment="1">
      <alignment horizontal="left" vertical="top" wrapText="1" indent="2"/>
    </xf>
    <xf numFmtId="2" fontId="6" fillId="3" borderId="8" xfId="0" applyNumberFormat="1" applyFont="1" applyFill="1" applyBorder="1" applyAlignment="1">
      <alignment horizontal="right" vertical="top" wrapText="1"/>
    </xf>
    <xf numFmtId="2" fontId="8" fillId="0" borderId="5" xfId="0" applyNumberFormat="1" applyFont="1" applyFill="1" applyBorder="1" applyAlignment="1">
      <alignment horizontal="right" vertical="top" wrapText="1"/>
    </xf>
    <xf numFmtId="2" fontId="8" fillId="0" borderId="6" xfId="0" applyNumberFormat="1" applyFont="1" applyFill="1" applyBorder="1" applyAlignment="1">
      <alignment horizontal="right" vertical="top" wrapText="1"/>
    </xf>
    <xf numFmtId="0" fontId="0" fillId="0" borderId="7" xfId="0" applyFill="1" applyBorder="1" applyAlignment="1">
      <alignment horizontal="center" vertical="top"/>
    </xf>
    <xf numFmtId="49" fontId="5" fillId="0" borderId="0" xfId="0" applyNumberFormat="1" applyFont="1" applyFill="1"/>
    <xf numFmtId="49" fontId="7" fillId="0" borderId="21" xfId="0" applyNumberFormat="1" applyFont="1" applyFill="1" applyBorder="1" applyAlignment="1">
      <alignment horizontal="center" vertical="center" shrinkToFit="1"/>
    </xf>
    <xf numFmtId="49" fontId="0" fillId="0" borderId="0" xfId="0" applyNumberFormat="1" applyFill="1"/>
    <xf numFmtId="0" fontId="6" fillId="0" borderId="0" xfId="0" applyFont="1" applyFill="1" applyAlignment="1">
      <alignment horizontal="centerContinuous"/>
    </xf>
    <xf numFmtId="49" fontId="12" fillId="0" borderId="0" xfId="0" applyNumberFormat="1" applyFont="1" applyFill="1" applyAlignment="1">
      <alignment horizontal="centerContinuous"/>
    </xf>
    <xf numFmtId="0" fontId="12" fillId="0" borderId="0" xfId="0" applyFont="1" applyFill="1" applyAlignment="1">
      <alignment horizontal="centerContinuous"/>
    </xf>
    <xf numFmtId="0" fontId="6" fillId="0" borderId="0" xfId="0" applyNumberFormat="1" applyFont="1" applyFill="1" applyAlignment="1">
      <alignment horizontal="centerContinuous"/>
    </xf>
    <xf numFmtId="49" fontId="5" fillId="0" borderId="0" xfId="0" applyNumberFormat="1" applyFont="1" applyFill="1" applyAlignment="1">
      <alignment horizontal="centerContinuous"/>
    </xf>
    <xf numFmtId="0" fontId="5" fillId="0" borderId="0" xfId="0" applyFont="1" applyFill="1" applyAlignment="1">
      <alignment horizontal="centerContinuous"/>
    </xf>
    <xf numFmtId="0" fontId="0" fillId="0" borderId="0" xfId="0" applyAlignment="1"/>
    <xf numFmtId="0" fontId="15" fillId="0" borderId="0" xfId="0" applyNumberFormat="1" applyFont="1" applyFill="1"/>
    <xf numFmtId="0" fontId="0" fillId="0" borderId="11" xfId="0" applyFill="1" applyBorder="1" applyAlignment="1">
      <alignment horizontal="center"/>
    </xf>
    <xf numFmtId="2" fontId="6" fillId="3" borderId="27" xfId="0" applyNumberFormat="1" applyFont="1" applyFill="1" applyBorder="1" applyAlignment="1">
      <alignment horizontal="right" vertical="top" wrapText="1"/>
    </xf>
    <xf numFmtId="49" fontId="1" fillId="0" borderId="19" xfId="0" applyNumberFormat="1" applyFont="1" applyBorder="1" applyAlignment="1">
      <alignment horizontal="center"/>
    </xf>
    <xf numFmtId="0" fontId="6" fillId="0" borderId="26" xfId="0" applyFont="1" applyBorder="1" applyAlignment="1">
      <alignment horizontal="center"/>
    </xf>
    <xf numFmtId="0" fontId="1" fillId="0" borderId="26" xfId="0" applyFont="1" applyBorder="1" applyAlignment="1">
      <alignment horizontal="center"/>
    </xf>
    <xf numFmtId="0" fontId="1" fillId="0" borderId="8" xfId="0" applyFont="1" applyBorder="1" applyAlignment="1">
      <alignment horizontal="center"/>
    </xf>
    <xf numFmtId="49" fontId="4" fillId="2" borderId="14" xfId="0" applyNumberFormat="1" applyFont="1" applyFill="1" applyBorder="1"/>
    <xf numFmtId="0" fontId="0" fillId="2" borderId="5" xfId="0" applyFill="1" applyBorder="1"/>
    <xf numFmtId="49" fontId="4" fillId="2" borderId="25" xfId="0" applyNumberFormat="1" applyFont="1" applyFill="1" applyBorder="1"/>
    <xf numFmtId="49" fontId="11" fillId="2" borderId="11" xfId="0" applyNumberFormat="1" applyFont="1" applyFill="1" applyBorder="1"/>
    <xf numFmtId="4" fontId="2" fillId="2" borderId="11" xfId="0" applyNumberFormat="1" applyFont="1" applyFill="1" applyBorder="1" applyAlignment="1">
      <alignment horizontal="right" vertical="top"/>
    </xf>
    <xf numFmtId="0" fontId="0" fillId="2" borderId="6" xfId="0" applyFill="1" applyBorder="1"/>
    <xf numFmtId="0" fontId="1" fillId="0" borderId="0" xfId="0" applyFont="1" applyAlignment="1">
      <alignment horizontal="right"/>
    </xf>
    <xf numFmtId="0" fontId="6" fillId="3" borderId="28" xfId="0" applyFont="1" applyFill="1" applyBorder="1" applyAlignment="1">
      <alignment horizontal="center" vertical="top" wrapText="1"/>
    </xf>
    <xf numFmtId="49" fontId="11" fillId="0" borderId="0" xfId="0" applyNumberFormat="1" applyFont="1"/>
    <xf numFmtId="49" fontId="11" fillId="0" borderId="0" xfId="0" applyNumberFormat="1" applyFont="1" applyAlignment="1">
      <alignment horizontal="right"/>
    </xf>
    <xf numFmtId="0" fontId="16" fillId="0" borderId="0" xfId="0" applyFont="1"/>
    <xf numFmtId="0" fontId="16" fillId="0" borderId="0" xfId="0" applyFont="1" applyAlignment="1">
      <alignment vertical="top" wrapText="1"/>
    </xf>
    <xf numFmtId="0" fontId="17" fillId="0" borderId="0" xfId="0" applyFont="1"/>
    <xf numFmtId="0" fontId="17" fillId="0" borderId="0" xfId="0" applyFont="1" applyAlignment="1">
      <alignment horizontal="right"/>
    </xf>
    <xf numFmtId="0" fontId="17" fillId="0" borderId="29" xfId="0" applyFont="1" applyFill="1" applyBorder="1" applyAlignment="1">
      <alignment horizontal="center"/>
    </xf>
    <xf numFmtId="0" fontId="16" fillId="0" borderId="30" xfId="0" applyFont="1" applyBorder="1" applyAlignment="1">
      <alignment horizontal="center"/>
    </xf>
    <xf numFmtId="0" fontId="18" fillId="0" borderId="0" xfId="0" applyFont="1" applyAlignment="1">
      <alignment horizontal="right"/>
    </xf>
    <xf numFmtId="0" fontId="17" fillId="0" borderId="0" xfId="0" applyFont="1" applyBorder="1"/>
    <xf numFmtId="0" fontId="17" fillId="0" borderId="1" xfId="0" applyFont="1" applyBorder="1" applyAlignment="1">
      <alignment horizontal="center" vertical="top" wrapText="1"/>
    </xf>
    <xf numFmtId="0" fontId="17" fillId="0" borderId="1" xfId="0" applyFont="1" applyBorder="1" applyAlignment="1">
      <alignment horizontal="center"/>
    </xf>
    <xf numFmtId="0" fontId="17" fillId="0" borderId="1" xfId="0" applyFont="1" applyFill="1" applyBorder="1" applyAlignment="1">
      <alignment horizontal="center"/>
    </xf>
    <xf numFmtId="4" fontId="10" fillId="0" borderId="2" xfId="0" applyNumberFormat="1" applyFont="1" applyFill="1" applyBorder="1" applyAlignment="1">
      <alignment horizontal="right" vertical="top"/>
    </xf>
    <xf numFmtId="4" fontId="8" fillId="0" borderId="2" xfId="0" applyNumberFormat="1" applyFont="1" applyFill="1" applyBorder="1" applyAlignment="1">
      <alignment horizontal="right" vertical="top"/>
    </xf>
    <xf numFmtId="0" fontId="8" fillId="0" borderId="17" xfId="0" applyFont="1" applyFill="1" applyBorder="1" applyAlignment="1">
      <alignment horizontal="left" vertical="top" wrapText="1"/>
    </xf>
    <xf numFmtId="0" fontId="0" fillId="0" borderId="17" xfId="0" applyFill="1" applyBorder="1" applyAlignment="1">
      <alignment horizontal="center" vertical="top"/>
    </xf>
    <xf numFmtId="0" fontId="0" fillId="0" borderId="5" xfId="0" applyFill="1" applyBorder="1"/>
    <xf numFmtId="4" fontId="21" fillId="3" borderId="31" xfId="0" applyNumberFormat="1" applyFont="1" applyFill="1" applyBorder="1" applyAlignment="1">
      <alignment horizontal="right" vertical="top"/>
    </xf>
    <xf numFmtId="49" fontId="22" fillId="0" borderId="7" xfId="0" applyNumberFormat="1" applyFont="1" applyFill="1" applyBorder="1" applyAlignment="1">
      <alignment horizontal="left" vertical="top" wrapText="1" indent="2"/>
    </xf>
    <xf numFmtId="2" fontId="8" fillId="0" borderId="7" xfId="0" applyNumberFormat="1" applyFont="1" applyFill="1" applyBorder="1" applyAlignment="1">
      <alignment horizontal="right" vertical="top" wrapText="1"/>
    </xf>
    <xf numFmtId="49" fontId="10" fillId="0" borderId="7" xfId="0" applyNumberFormat="1" applyFont="1" applyFill="1" applyBorder="1" applyAlignment="1">
      <alignment vertical="top" wrapText="1"/>
    </xf>
    <xf numFmtId="4" fontId="4" fillId="2" borderId="9" xfId="0" applyNumberFormat="1" applyFont="1" applyFill="1" applyBorder="1" applyAlignment="1">
      <alignment horizontal="right" vertical="top"/>
    </xf>
    <xf numFmtId="4" fontId="8" fillId="0" borderId="11" xfId="0" applyNumberFormat="1" applyFont="1" applyBorder="1" applyAlignment="1">
      <alignment horizontal="right" vertical="top"/>
    </xf>
    <xf numFmtId="0" fontId="6" fillId="3" borderId="32" xfId="0" applyFont="1" applyFill="1" applyBorder="1" applyAlignment="1">
      <alignment horizontal="center" vertical="top" wrapText="1"/>
    </xf>
    <xf numFmtId="0" fontId="8" fillId="3" borderId="33" xfId="0" applyFont="1" applyFill="1" applyBorder="1" applyAlignment="1">
      <alignment horizontal="left" vertical="top" wrapText="1"/>
    </xf>
    <xf numFmtId="2" fontId="6" fillId="3" borderId="34" xfId="0" applyNumberFormat="1" applyFont="1" applyFill="1" applyBorder="1" applyAlignment="1">
      <alignment horizontal="right" vertical="top" wrapText="1"/>
    </xf>
    <xf numFmtId="0" fontId="8" fillId="0" borderId="17" xfId="0" applyFont="1" applyFill="1" applyBorder="1" applyAlignment="1">
      <alignment horizontal="left" wrapText="1"/>
    </xf>
    <xf numFmtId="4" fontId="8" fillId="0" borderId="0" xfId="0" applyNumberFormat="1" applyFont="1" applyBorder="1" applyAlignment="1">
      <alignment horizontal="right" vertical="top"/>
    </xf>
    <xf numFmtId="0" fontId="23" fillId="3" borderId="11" xfId="0" applyFont="1" applyFill="1" applyBorder="1" applyAlignment="1">
      <alignment horizontal="left" vertical="top" wrapText="1"/>
    </xf>
    <xf numFmtId="0" fontId="8" fillId="3" borderId="23" xfId="0" applyFont="1" applyFill="1" applyBorder="1" applyAlignment="1">
      <alignment horizontal="center" vertical="top"/>
    </xf>
    <xf numFmtId="0" fontId="8" fillId="3" borderId="9" xfId="0" applyFont="1" applyFill="1" applyBorder="1" applyAlignment="1">
      <alignment horizontal="center" vertical="top"/>
    </xf>
    <xf numFmtId="0" fontId="8" fillId="3" borderId="35" xfId="0" applyFont="1" applyFill="1" applyBorder="1" applyAlignment="1">
      <alignment horizontal="center" vertical="top"/>
    </xf>
    <xf numFmtId="0" fontId="8" fillId="0" borderId="2" xfId="0" applyFont="1" applyFill="1" applyBorder="1" applyAlignment="1">
      <alignment horizontal="left" vertical="top" wrapText="1"/>
    </xf>
    <xf numFmtId="0" fontId="10" fillId="0" borderId="7" xfId="0" applyNumberFormat="1" applyFont="1" applyFill="1" applyBorder="1" applyAlignment="1">
      <alignment horizontal="left" vertical="top" wrapText="1" indent="2"/>
    </xf>
    <xf numFmtId="0" fontId="17" fillId="4" borderId="0" xfId="0" applyFont="1" applyFill="1"/>
    <xf numFmtId="0" fontId="17" fillId="4" borderId="1" xfId="0" applyFont="1" applyFill="1" applyBorder="1" applyAlignment="1">
      <alignment horizontal="center"/>
    </xf>
    <xf numFmtId="49" fontId="7" fillId="4" borderId="3" xfId="0" applyNumberFormat="1" applyFont="1" applyFill="1" applyBorder="1" applyAlignment="1">
      <alignment horizontal="left" vertical="top" wrapText="1"/>
    </xf>
    <xf numFmtId="49" fontId="8" fillId="0" borderId="12" xfId="0" applyNumberFormat="1" applyFont="1" applyBorder="1"/>
    <xf numFmtId="0" fontId="10" fillId="0" borderId="36" xfId="0" applyFont="1" applyBorder="1" applyAlignment="1">
      <alignment horizontal="left" vertical="top" wrapText="1"/>
    </xf>
    <xf numFmtId="4" fontId="10" fillId="0" borderId="18" xfId="0" applyNumberFormat="1" applyFont="1" applyFill="1" applyBorder="1" applyAlignment="1">
      <alignment horizontal="right" vertical="top"/>
    </xf>
    <xf numFmtId="0" fontId="0" fillId="0" borderId="10" xfId="0" applyBorder="1"/>
    <xf numFmtId="49" fontId="6" fillId="3" borderId="7" xfId="0" applyNumberFormat="1" applyFont="1" applyFill="1" applyBorder="1" applyAlignment="1">
      <alignment horizontal="left" vertical="top"/>
    </xf>
    <xf numFmtId="0" fontId="6" fillId="3" borderId="7" xfId="0" applyFont="1" applyFill="1" applyBorder="1" applyAlignment="1">
      <alignment horizontal="left" vertical="top" wrapText="1"/>
    </xf>
    <xf numFmtId="4" fontId="6" fillId="3" borderId="7" xfId="0" applyNumberFormat="1" applyFont="1" applyFill="1" applyBorder="1" applyAlignment="1">
      <alignment horizontal="right" vertical="top"/>
    </xf>
    <xf numFmtId="49" fontId="7" fillId="0" borderId="14" xfId="0" applyNumberFormat="1" applyFont="1" applyBorder="1" applyAlignment="1">
      <alignment horizontal="right" vertical="top"/>
    </xf>
    <xf numFmtId="49" fontId="8" fillId="0" borderId="14" xfId="0" applyNumberFormat="1" applyFont="1" applyBorder="1" applyAlignment="1">
      <alignment horizontal="left"/>
    </xf>
    <xf numFmtId="49" fontId="8" fillId="0" borderId="25" xfId="0" applyNumberFormat="1" applyFont="1" applyBorder="1" applyAlignment="1">
      <alignment horizontal="left"/>
    </xf>
    <xf numFmtId="0" fontId="6" fillId="0" borderId="12" xfId="0" applyFont="1" applyFill="1" applyBorder="1" applyAlignment="1">
      <alignment horizontal="center" vertical="center" wrapText="1"/>
    </xf>
    <xf numFmtId="2" fontId="5" fillId="0" borderId="10" xfId="0" applyNumberFormat="1" applyFont="1" applyFill="1" applyBorder="1" applyAlignment="1">
      <alignment horizontal="right" vertical="center" wrapText="1"/>
    </xf>
    <xf numFmtId="11" fontId="10" fillId="0" borderId="3" xfId="0" applyNumberFormat="1" applyFont="1" applyBorder="1" applyAlignment="1">
      <alignment horizontal="left" vertical="top" wrapText="1" shrinkToFit="1"/>
    </xf>
    <xf numFmtId="49" fontId="7" fillId="0" borderId="3" xfId="0" applyNumberFormat="1" applyFont="1" applyBorder="1" applyAlignment="1">
      <alignment wrapText="1" shrinkToFit="1"/>
    </xf>
    <xf numFmtId="0" fontId="25" fillId="0" borderId="7" xfId="0" applyNumberFormat="1" applyFont="1" applyFill="1" applyBorder="1" applyAlignment="1">
      <alignment horizontal="left" vertical="top" wrapText="1" indent="2"/>
    </xf>
    <xf numFmtId="0" fontId="0" fillId="3" borderId="5" xfId="0" applyFill="1" applyBorder="1" applyAlignment="1">
      <alignment wrapText="1" shrinkToFit="1"/>
    </xf>
    <xf numFmtId="0" fontId="29" fillId="0" borderId="5" xfId="0" applyFont="1" applyBorder="1"/>
    <xf numFmtId="0" fontId="29" fillId="0" borderId="0" xfId="0" applyFont="1"/>
    <xf numFmtId="49" fontId="8" fillId="0" borderId="38" xfId="0" applyNumberFormat="1" applyFont="1" applyBorder="1" applyAlignment="1">
      <alignment horizontal="left" vertical="top"/>
    </xf>
    <xf numFmtId="4" fontId="30" fillId="0" borderId="2" xfId="0" applyNumberFormat="1" applyFont="1" applyBorder="1" applyAlignment="1">
      <alignment horizontal="right" vertical="top"/>
    </xf>
    <xf numFmtId="49" fontId="30" fillId="0" borderId="14" xfId="0" applyNumberFormat="1" applyFont="1" applyFill="1" applyBorder="1" applyAlignment="1">
      <alignment horizontal="right" vertical="top"/>
    </xf>
    <xf numFmtId="0" fontId="30" fillId="0" borderId="2" xfId="0" applyFont="1" applyBorder="1" applyAlignment="1">
      <alignment horizontal="left" vertical="top" wrapText="1"/>
    </xf>
    <xf numFmtId="49" fontId="7" fillId="0" borderId="7" xfId="0" applyNumberFormat="1" applyFont="1" applyBorder="1"/>
    <xf numFmtId="0" fontId="0" fillId="0" borderId="7" xfId="0" applyBorder="1"/>
    <xf numFmtId="49" fontId="8" fillId="0" borderId="7" xfId="0" applyNumberFormat="1" applyFont="1" applyBorder="1"/>
    <xf numFmtId="4" fontId="8" fillId="0" borderId="7" xfId="0" applyNumberFormat="1" applyFont="1" applyBorder="1" applyAlignment="1">
      <alignment horizontal="right" vertical="top"/>
    </xf>
    <xf numFmtId="4" fontId="7" fillId="0" borderId="7" xfId="0" applyNumberFormat="1" applyFont="1" applyFill="1" applyBorder="1" applyAlignment="1">
      <alignment horizontal="right" vertical="top"/>
    </xf>
    <xf numFmtId="0" fontId="10" fillId="0" borderId="7" xfId="0" applyFont="1" applyBorder="1" applyAlignment="1">
      <alignment horizontal="left" vertical="top" wrapText="1"/>
    </xf>
    <xf numFmtId="4" fontId="10" fillId="0" borderId="7" xfId="0" applyNumberFormat="1" applyFont="1" applyFill="1" applyBorder="1" applyAlignment="1">
      <alignment horizontal="right" vertical="top"/>
    </xf>
    <xf numFmtId="49" fontId="8" fillId="0" borderId="3" xfId="0" applyNumberFormat="1" applyFont="1" applyBorder="1" applyAlignment="1">
      <alignment horizontal="left" vertical="top" wrapText="1"/>
    </xf>
    <xf numFmtId="0" fontId="6" fillId="0" borderId="15" xfId="0" applyNumberFormat="1" applyFont="1" applyFill="1" applyBorder="1" applyAlignment="1">
      <alignment horizontal="center" vertical="center" wrapText="1"/>
    </xf>
    <xf numFmtId="0" fontId="8" fillId="0" borderId="9" xfId="0" applyFont="1" applyFill="1" applyBorder="1" applyAlignment="1">
      <alignment horizontal="center" vertical="top"/>
    </xf>
    <xf numFmtId="0" fontId="31" fillId="0" borderId="5" xfId="0" applyFont="1" applyBorder="1"/>
    <xf numFmtId="0" fontId="31" fillId="0" borderId="0" xfId="0" applyFont="1"/>
    <xf numFmtId="49" fontId="7" fillId="0" borderId="15" xfId="0" applyNumberFormat="1" applyFont="1" applyFill="1" applyBorder="1" applyAlignment="1">
      <alignment horizontal="right" vertical="top"/>
    </xf>
    <xf numFmtId="49" fontId="8" fillId="4" borderId="3" xfId="0" applyNumberFormat="1" applyFont="1" applyFill="1" applyBorder="1" applyAlignment="1">
      <alignment horizontal="left" vertical="top" wrapText="1"/>
    </xf>
    <xf numFmtId="49" fontId="10" fillId="0" borderId="37" xfId="0" applyNumberFormat="1" applyFont="1" applyBorder="1" applyAlignment="1">
      <alignment vertical="top" wrapText="1"/>
    </xf>
    <xf numFmtId="49" fontId="10" fillId="0" borderId="7" xfId="0" applyNumberFormat="1" applyFont="1" applyBorder="1" applyAlignment="1">
      <alignment vertical="top" wrapText="1"/>
    </xf>
    <xf numFmtId="0" fontId="30" fillId="0" borderId="7" xfId="0" applyFont="1" applyBorder="1" applyAlignment="1">
      <alignment horizontal="left" vertical="top" wrapText="1"/>
    </xf>
    <xf numFmtId="0" fontId="8" fillId="0" borderId="7" xfId="0" applyFont="1" applyBorder="1" applyAlignment="1">
      <alignment horizontal="left" vertical="top" wrapText="1"/>
    </xf>
    <xf numFmtId="0" fontId="25" fillId="4" borderId="7" xfId="0" applyNumberFormat="1" applyFont="1" applyFill="1" applyBorder="1" applyAlignment="1">
      <alignment horizontal="left" vertical="top" wrapText="1" indent="2"/>
    </xf>
    <xf numFmtId="0" fontId="8" fillId="0" borderId="9" xfId="0" applyFont="1" applyFill="1" applyBorder="1" applyAlignment="1">
      <alignment horizontal="left" wrapText="1"/>
    </xf>
    <xf numFmtId="0" fontId="0" fillId="0" borderId="9" xfId="0" applyFill="1" applyBorder="1"/>
    <xf numFmtId="2" fontId="6" fillId="0" borderId="10" xfId="0" applyNumberFormat="1" applyFont="1" applyFill="1" applyBorder="1" applyAlignment="1">
      <alignment horizontal="right" vertical="center" wrapText="1"/>
    </xf>
    <xf numFmtId="2" fontId="6" fillId="3" borderId="7" xfId="0" applyNumberFormat="1" applyFont="1" applyFill="1" applyBorder="1" applyAlignment="1">
      <alignment horizontal="right" vertical="center" wrapText="1"/>
    </xf>
    <xf numFmtId="2" fontId="8" fillId="0" borderId="10" xfId="0" applyNumberFormat="1" applyFont="1" applyFill="1" applyBorder="1" applyAlignment="1">
      <alignment horizontal="right" vertical="top" wrapText="1"/>
    </xf>
    <xf numFmtId="0" fontId="1" fillId="0" borderId="0" xfId="0" applyFont="1" applyAlignment="1">
      <alignment horizontal="center"/>
    </xf>
    <xf numFmtId="49" fontId="7" fillId="3" borderId="39" xfId="0" applyNumberFormat="1" applyFont="1" applyFill="1" applyBorder="1" applyAlignment="1">
      <alignment vertical="top" wrapText="1"/>
    </xf>
    <xf numFmtId="49" fontId="7" fillId="3" borderId="40" xfId="0" applyNumberFormat="1" applyFont="1" applyFill="1" applyBorder="1" applyAlignment="1">
      <alignment vertical="top" wrapText="1"/>
    </xf>
    <xf numFmtId="0" fontId="0" fillId="0" borderId="0" xfId="0" applyAlignment="1">
      <alignment horizontal="right"/>
    </xf>
    <xf numFmtId="0" fontId="0" fillId="0" borderId="0" xfId="0" applyFill="1" applyAlignment="1">
      <alignment horizontal="right"/>
    </xf>
    <xf numFmtId="0" fontId="6" fillId="0" borderId="14" xfId="0" applyNumberFormat="1" applyFont="1" applyFill="1" applyBorder="1" applyAlignment="1">
      <alignment horizontal="center" vertical="center" wrapText="1"/>
    </xf>
    <xf numFmtId="0" fontId="6" fillId="0" borderId="25"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1" fillId="0" borderId="0" xfId="0" applyFont="1" applyFill="1" applyAlignment="1">
      <alignment horizontal="right"/>
    </xf>
    <xf numFmtId="0" fontId="16" fillId="0" borderId="30" xfId="0" applyFont="1" applyBorder="1" applyAlignment="1">
      <alignment horizontal="center"/>
    </xf>
    <xf numFmtId="0" fontId="17" fillId="4" borderId="2" xfId="0" applyFont="1" applyFill="1" applyBorder="1" applyAlignment="1">
      <alignment horizontal="left" wrapText="1"/>
    </xf>
    <xf numFmtId="0" fontId="17" fillId="4" borderId="3" xfId="0" applyFont="1" applyFill="1" applyBorder="1" applyAlignment="1">
      <alignment horizontal="left" wrapText="1"/>
    </xf>
    <xf numFmtId="0" fontId="17" fillId="4" borderId="42" xfId="0" applyFont="1" applyFill="1" applyBorder="1" applyAlignment="1">
      <alignment horizontal="left" wrapText="1"/>
    </xf>
    <xf numFmtId="49" fontId="17" fillId="0" borderId="7" xfId="0" applyNumberFormat="1" applyFont="1" applyFill="1" applyBorder="1" applyAlignment="1">
      <alignment horizontal="center"/>
    </xf>
    <xf numFmtId="0" fontId="17" fillId="0" borderId="7" xfId="0" applyFont="1" applyFill="1" applyBorder="1" applyAlignment="1">
      <alignment horizontal="left" wrapText="1"/>
    </xf>
    <xf numFmtId="49" fontId="17" fillId="4" borderId="7" xfId="0" applyNumberFormat="1" applyFont="1" applyFill="1" applyBorder="1" applyAlignment="1">
      <alignment horizontal="center"/>
    </xf>
    <xf numFmtId="0" fontId="17" fillId="0" borderId="2" xfId="0" applyFont="1" applyFill="1" applyBorder="1" applyAlignment="1">
      <alignment horizontal="left" wrapText="1"/>
    </xf>
    <xf numFmtId="0" fontId="17" fillId="0" borderId="3" xfId="0" applyFont="1" applyFill="1" applyBorder="1" applyAlignment="1">
      <alignment horizontal="left" wrapText="1"/>
    </xf>
    <xf numFmtId="0" fontId="17" fillId="0" borderId="42" xfId="0" applyFont="1" applyFill="1" applyBorder="1" applyAlignment="1">
      <alignment horizontal="left" wrapText="1"/>
    </xf>
    <xf numFmtId="0" fontId="17" fillId="4" borderId="7" xfId="0" applyFont="1" applyFill="1" applyBorder="1" applyAlignment="1">
      <alignment horizontal="center"/>
    </xf>
    <xf numFmtId="0" fontId="17" fillId="0" borderId="7" xfId="0" applyFont="1" applyFill="1" applyBorder="1" applyAlignment="1">
      <alignment horizontal="center"/>
    </xf>
    <xf numFmtId="0" fontId="17" fillId="0" borderId="2" xfId="0" applyFont="1" applyFill="1" applyBorder="1" applyAlignment="1">
      <alignment horizontal="center"/>
    </xf>
    <xf numFmtId="0" fontId="17" fillId="0" borderId="3" xfId="0" applyFont="1" applyFill="1" applyBorder="1" applyAlignment="1">
      <alignment horizontal="center"/>
    </xf>
    <xf numFmtId="0" fontId="17" fillId="0" borderId="42" xfId="0" applyFont="1" applyFill="1" applyBorder="1" applyAlignment="1">
      <alignment horizontal="center"/>
    </xf>
    <xf numFmtId="0" fontId="17" fillId="4" borderId="2" xfId="0" applyFont="1" applyFill="1" applyBorder="1" applyAlignment="1">
      <alignment horizontal="center"/>
    </xf>
    <xf numFmtId="0" fontId="17" fillId="4" borderId="3" xfId="0" applyFont="1" applyFill="1" applyBorder="1" applyAlignment="1">
      <alignment horizontal="center"/>
    </xf>
    <xf numFmtId="0" fontId="17" fillId="4" borderId="42" xfId="0" applyFont="1" applyFill="1" applyBorder="1" applyAlignment="1">
      <alignment horizontal="center"/>
    </xf>
    <xf numFmtId="0" fontId="16" fillId="0" borderId="0" xfId="0" applyFont="1" applyAlignment="1">
      <alignment vertical="top" wrapText="1"/>
    </xf>
    <xf numFmtId="49" fontId="17" fillId="0" borderId="2" xfId="0" applyNumberFormat="1" applyFont="1" applyBorder="1" applyAlignment="1">
      <alignment horizontal="center"/>
    </xf>
    <xf numFmtId="49" fontId="17" fillId="0" borderId="3" xfId="0" applyNumberFormat="1" applyFont="1" applyBorder="1" applyAlignment="1">
      <alignment horizontal="center"/>
    </xf>
    <xf numFmtId="49" fontId="17" fillId="0" borderId="42" xfId="0" applyNumberFormat="1" applyFont="1" applyBorder="1" applyAlignment="1">
      <alignment horizontal="center"/>
    </xf>
    <xf numFmtId="0" fontId="17" fillId="0" borderId="36" xfId="0" applyFont="1" applyFill="1" applyBorder="1" applyAlignment="1">
      <alignment horizontal="center"/>
    </xf>
    <xf numFmtId="49" fontId="17" fillId="0" borderId="2" xfId="0" applyNumberFormat="1" applyFont="1" applyFill="1" applyBorder="1" applyAlignment="1">
      <alignment horizontal="center"/>
    </xf>
    <xf numFmtId="49" fontId="17" fillId="0" borderId="3" xfId="0" applyNumberFormat="1" applyFont="1" applyFill="1" applyBorder="1" applyAlignment="1">
      <alignment horizontal="center"/>
    </xf>
    <xf numFmtId="49" fontId="17" fillId="0" borderId="42" xfId="0" applyNumberFormat="1" applyFont="1" applyFill="1" applyBorder="1" applyAlignment="1">
      <alignment horizontal="center"/>
    </xf>
    <xf numFmtId="0" fontId="17" fillId="4" borderId="7" xfId="0" applyFont="1" applyFill="1" applyBorder="1" applyAlignment="1">
      <alignment horizontal="left" wrapText="1"/>
    </xf>
    <xf numFmtId="0" fontId="17" fillId="0" borderId="7" xfId="0" applyFont="1" applyBorder="1" applyAlignment="1">
      <alignment horizontal="center"/>
    </xf>
    <xf numFmtId="0" fontId="17" fillId="0" borderId="2" xfId="0" applyFont="1" applyBorder="1" applyAlignment="1">
      <alignment horizontal="center"/>
    </xf>
    <xf numFmtId="0" fontId="17" fillId="0" borderId="3" xfId="0" applyFont="1" applyBorder="1" applyAlignment="1">
      <alignment horizontal="center"/>
    </xf>
    <xf numFmtId="0" fontId="17" fillId="0" borderId="42" xfId="0" applyFont="1" applyBorder="1" applyAlignment="1">
      <alignment horizontal="center"/>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0" fontId="17" fillId="0" borderId="42" xfId="0" applyFont="1" applyBorder="1" applyAlignment="1">
      <alignment horizontal="center" vertical="top"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31" xfId="0" applyFont="1" applyBorder="1" applyAlignment="1">
      <alignment horizontal="center" vertical="top" wrapText="1"/>
    </xf>
    <xf numFmtId="0" fontId="17" fillId="0" borderId="37" xfId="0" applyFont="1" applyBorder="1" applyAlignment="1">
      <alignment horizontal="center" vertical="top" wrapText="1"/>
    </xf>
    <xf numFmtId="0" fontId="17" fillId="0" borderId="43" xfId="0" applyFont="1" applyBorder="1" applyAlignment="1">
      <alignment horizontal="center" vertical="top" wrapText="1"/>
    </xf>
    <xf numFmtId="0" fontId="17" fillId="0" borderId="18" xfId="0" applyFont="1" applyBorder="1" applyAlignment="1">
      <alignment horizontal="center" vertical="top" wrapText="1"/>
    </xf>
    <xf numFmtId="0" fontId="17" fillId="0" borderId="36" xfId="0" applyFont="1" applyBorder="1" applyAlignment="1">
      <alignment horizontal="center" vertical="top" wrapText="1"/>
    </xf>
    <xf numFmtId="0" fontId="17" fillId="0" borderId="44" xfId="0" applyFont="1" applyBorder="1" applyAlignment="1">
      <alignment horizontal="center" vertical="top" wrapText="1"/>
    </xf>
    <xf numFmtId="0" fontId="17" fillId="0" borderId="7" xfId="0" applyFont="1" applyFill="1" applyBorder="1" applyAlignment="1">
      <alignment horizontal="center" wrapText="1"/>
    </xf>
    <xf numFmtId="0" fontId="17" fillId="0" borderId="7" xfId="0" applyFont="1" applyFill="1" applyBorder="1" applyAlignment="1">
      <alignment horizontal="center" vertical="center" wrapText="1"/>
    </xf>
    <xf numFmtId="0" fontId="16" fillId="0" borderId="37" xfId="0" applyFont="1" applyBorder="1" applyAlignment="1">
      <alignment horizontal="center"/>
    </xf>
    <xf numFmtId="49" fontId="17" fillId="0" borderId="36" xfId="0" applyNumberFormat="1" applyFont="1" applyFill="1" applyBorder="1" applyAlignment="1">
      <alignment horizontal="center"/>
    </xf>
    <xf numFmtId="0" fontId="17" fillId="0" borderId="0" xfId="0" applyFont="1" applyAlignment="1">
      <alignment horizontal="right"/>
    </xf>
    <xf numFmtId="49" fontId="18" fillId="0" borderId="2" xfId="0" applyNumberFormat="1" applyFont="1" applyFill="1" applyBorder="1" applyAlignment="1">
      <alignment horizontal="center"/>
    </xf>
    <xf numFmtId="49" fontId="18" fillId="0" borderId="3" xfId="0" applyNumberFormat="1" applyFont="1" applyFill="1" applyBorder="1" applyAlignment="1">
      <alignment horizontal="center"/>
    </xf>
    <xf numFmtId="49" fontId="18" fillId="0" borderId="42" xfId="0" applyNumberFormat="1" applyFont="1" applyFill="1" applyBorder="1" applyAlignment="1">
      <alignment horizontal="center"/>
    </xf>
    <xf numFmtId="0" fontId="17" fillId="0" borderId="31"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44" xfId="0" applyFont="1" applyBorder="1" applyAlignment="1">
      <alignment horizontal="center" vertical="center" wrapText="1"/>
    </xf>
    <xf numFmtId="49" fontId="17" fillId="0" borderId="36" xfId="0" applyNumberFormat="1" applyFont="1" applyFill="1" applyBorder="1" applyAlignment="1">
      <alignment horizontal="left"/>
    </xf>
    <xf numFmtId="49" fontId="17" fillId="4" borderId="2" xfId="0" applyNumberFormat="1" applyFont="1" applyFill="1" applyBorder="1" applyAlignment="1">
      <alignment horizontal="center"/>
    </xf>
    <xf numFmtId="49" fontId="17" fillId="4" borderId="3" xfId="0" applyNumberFormat="1" applyFont="1" applyFill="1" applyBorder="1" applyAlignment="1">
      <alignment horizontal="center"/>
    </xf>
    <xf numFmtId="49" fontId="17" fillId="4" borderId="42" xfId="0" applyNumberFormat="1" applyFont="1" applyFill="1" applyBorder="1" applyAlignment="1">
      <alignment horizontal="center"/>
    </xf>
    <xf numFmtId="0" fontId="17" fillId="4" borderId="7" xfId="0" applyFont="1" applyFill="1" applyBorder="1" applyAlignment="1">
      <alignment horizontal="center" wrapText="1"/>
    </xf>
    <xf numFmtId="0" fontId="17" fillId="4" borderId="2" xfId="0" applyFont="1" applyFill="1" applyBorder="1" applyAlignment="1">
      <alignment horizontal="center" wrapText="1"/>
    </xf>
    <xf numFmtId="0" fontId="17" fillId="4" borderId="3" xfId="0" applyFont="1" applyFill="1" applyBorder="1" applyAlignment="1">
      <alignment horizontal="center" wrapText="1"/>
    </xf>
    <xf numFmtId="0" fontId="17" fillId="4" borderId="42" xfId="0" applyFont="1" applyFill="1"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J86"/>
  <sheetViews>
    <sheetView tabSelected="1" workbookViewId="0">
      <selection activeCell="C54" sqref="C54"/>
    </sheetView>
  </sheetViews>
  <sheetFormatPr defaultRowHeight="15"/>
  <cols>
    <col min="1" max="1" width="6.42578125" style="1" customWidth="1"/>
    <col min="2" max="2" width="87.140625" customWidth="1"/>
    <col min="3" max="3" width="15.85546875" customWidth="1"/>
    <col min="4" max="4" width="17.7109375" customWidth="1"/>
    <col min="6" max="6" width="15.85546875" customWidth="1"/>
  </cols>
  <sheetData>
    <row r="1" spans="1:6">
      <c r="B1" s="2"/>
      <c r="C1" s="205" t="s">
        <v>42</v>
      </c>
      <c r="D1" s="205"/>
    </row>
    <row r="2" spans="1:6">
      <c r="C2" s="29"/>
      <c r="D2" s="119" t="s">
        <v>43</v>
      </c>
    </row>
    <row r="3" spans="1:6">
      <c r="B3" s="2"/>
      <c r="C3" t="s">
        <v>44</v>
      </c>
    </row>
    <row r="4" spans="1:6">
      <c r="B4" s="2"/>
      <c r="C4" t="s">
        <v>45</v>
      </c>
    </row>
    <row r="5" spans="1:6">
      <c r="B5" s="2"/>
      <c r="C5" t="s">
        <v>46</v>
      </c>
    </row>
    <row r="6" spans="1:6">
      <c r="B6" s="2"/>
      <c r="C6" t="s">
        <v>47</v>
      </c>
    </row>
    <row r="7" spans="1:6">
      <c r="B7" s="2"/>
      <c r="C7" t="s">
        <v>46</v>
      </c>
    </row>
    <row r="8" spans="1:6" ht="18.75">
      <c r="A8" s="30" t="s">
        <v>8</v>
      </c>
      <c r="B8" s="16"/>
      <c r="C8" s="17"/>
      <c r="D8" s="17"/>
    </row>
    <row r="9" spans="1:6" ht="19.5" thickBot="1">
      <c r="A9" s="30" t="s">
        <v>178</v>
      </c>
      <c r="B9" s="16"/>
      <c r="C9" s="17"/>
      <c r="D9" s="17"/>
    </row>
    <row r="10" spans="1:6">
      <c r="A10" s="109" t="s">
        <v>3</v>
      </c>
      <c r="B10" s="110" t="s">
        <v>48</v>
      </c>
      <c r="C10" s="111" t="s">
        <v>49</v>
      </c>
      <c r="D10" s="112" t="s">
        <v>4</v>
      </c>
    </row>
    <row r="11" spans="1:6" ht="15.75">
      <c r="A11" s="31" t="s">
        <v>38</v>
      </c>
      <c r="B11" s="24"/>
      <c r="C11" s="48">
        <f>SUM(C12:C15)</f>
        <v>60066100</v>
      </c>
      <c r="D11" s="25"/>
    </row>
    <row r="12" spans="1:6">
      <c r="A12" s="167">
        <v>1</v>
      </c>
      <c r="B12" s="26" t="s">
        <v>213</v>
      </c>
      <c r="C12" s="49">
        <v>57446100</v>
      </c>
      <c r="D12" s="12"/>
      <c r="F12" s="149"/>
    </row>
    <row r="13" spans="1:6">
      <c r="A13" s="167">
        <v>2</v>
      </c>
      <c r="B13" s="26" t="s">
        <v>14</v>
      </c>
      <c r="C13" s="49">
        <v>2000000</v>
      </c>
      <c r="D13" s="12"/>
    </row>
    <row r="14" spans="1:6">
      <c r="A14" s="167">
        <v>3</v>
      </c>
      <c r="B14" s="26" t="s">
        <v>15</v>
      </c>
      <c r="C14" s="49">
        <v>600000</v>
      </c>
      <c r="D14" s="12"/>
    </row>
    <row r="15" spans="1:6" ht="15.75" thickBot="1">
      <c r="A15" s="168" t="s">
        <v>136</v>
      </c>
      <c r="B15" s="27" t="s">
        <v>16</v>
      </c>
      <c r="C15" s="144">
        <v>20000</v>
      </c>
      <c r="D15" s="13"/>
    </row>
    <row r="16" spans="1:6" ht="15.75">
      <c r="A16" s="32" t="s">
        <v>39</v>
      </c>
      <c r="B16" s="11"/>
      <c r="C16" s="143">
        <f>C17+C25+C31+C48+C52+C78+C80</f>
        <v>60066100</v>
      </c>
      <c r="D16" s="19"/>
    </row>
    <row r="17" spans="1:10" ht="30">
      <c r="A17" s="33">
        <v>1</v>
      </c>
      <c r="B17" s="23" t="s">
        <v>18</v>
      </c>
      <c r="C17" s="50">
        <f>SUM(C18:C23)</f>
        <v>9752280</v>
      </c>
      <c r="D17" s="174" t="s">
        <v>196</v>
      </c>
    </row>
    <row r="18" spans="1:10" ht="27" customHeight="1">
      <c r="A18" s="41" t="s">
        <v>53</v>
      </c>
      <c r="B18" s="44" t="s">
        <v>180</v>
      </c>
      <c r="C18" s="49">
        <v>9392280</v>
      </c>
      <c r="D18" s="14"/>
    </row>
    <row r="19" spans="1:10" hidden="1">
      <c r="A19" s="41"/>
      <c r="B19" s="44"/>
      <c r="C19" s="135">
        <v>0</v>
      </c>
      <c r="D19" s="12"/>
      <c r="E19" s="55"/>
      <c r="F19" s="55"/>
      <c r="G19" s="55"/>
      <c r="H19" s="55"/>
      <c r="I19" s="55"/>
    </row>
    <row r="20" spans="1:10" ht="14.25" customHeight="1">
      <c r="A20" s="41" t="s">
        <v>52</v>
      </c>
      <c r="B20" s="44" t="s">
        <v>29</v>
      </c>
      <c r="C20" s="135">
        <v>160000</v>
      </c>
      <c r="D20" s="12"/>
      <c r="E20" s="55"/>
      <c r="F20" s="55"/>
      <c r="G20" s="55"/>
      <c r="H20" s="55"/>
      <c r="I20" s="55"/>
    </row>
    <row r="21" spans="1:10" hidden="1">
      <c r="A21" s="41"/>
      <c r="B21" s="44"/>
      <c r="C21" s="135">
        <v>0</v>
      </c>
      <c r="D21" s="12"/>
      <c r="E21" s="55"/>
      <c r="F21" s="55"/>
      <c r="G21" s="55"/>
      <c r="H21" s="55"/>
      <c r="I21" s="55"/>
    </row>
    <row r="22" spans="1:10">
      <c r="A22" s="41" t="s">
        <v>54</v>
      </c>
      <c r="B22" s="45" t="s">
        <v>17</v>
      </c>
      <c r="C22" s="135">
        <v>100000</v>
      </c>
      <c r="D22" s="12"/>
      <c r="E22" s="55"/>
      <c r="F22" s="55"/>
      <c r="G22" s="55"/>
      <c r="H22" s="55"/>
      <c r="I22" s="55"/>
    </row>
    <row r="23" spans="1:10">
      <c r="A23" s="42" t="s">
        <v>55</v>
      </c>
      <c r="B23" s="46" t="s">
        <v>209</v>
      </c>
      <c r="C23" s="51">
        <v>100000</v>
      </c>
      <c r="D23" s="12"/>
    </row>
    <row r="24" spans="1:10" hidden="1">
      <c r="A24" s="43"/>
      <c r="B24" s="46"/>
      <c r="C24" s="51">
        <v>0</v>
      </c>
      <c r="D24" s="12"/>
    </row>
    <row r="25" spans="1:10" ht="30">
      <c r="A25" s="35">
        <v>2</v>
      </c>
      <c r="B25" s="22" t="s">
        <v>19</v>
      </c>
      <c r="C25" s="50">
        <f>SUM(C26,C27,C28,C29,C30)</f>
        <v>4799064.96</v>
      </c>
      <c r="D25" s="174" t="s">
        <v>195</v>
      </c>
    </row>
    <row r="26" spans="1:10" ht="26.25">
      <c r="A26" s="41" t="s">
        <v>58</v>
      </c>
      <c r="B26" s="3" t="s">
        <v>219</v>
      </c>
      <c r="C26" s="49">
        <v>4057464.96</v>
      </c>
      <c r="D26" s="12"/>
    </row>
    <row r="27" spans="1:10">
      <c r="A27" s="41" t="s">
        <v>59</v>
      </c>
      <c r="B27" s="3" t="s">
        <v>20</v>
      </c>
      <c r="C27" s="49">
        <v>582000</v>
      </c>
      <c r="D27" s="12"/>
    </row>
    <row r="28" spans="1:10">
      <c r="A28" s="41" t="s">
        <v>59</v>
      </c>
      <c r="B28" s="3" t="s">
        <v>21</v>
      </c>
      <c r="C28" s="49">
        <v>150000</v>
      </c>
      <c r="D28" s="12"/>
      <c r="E28" s="55"/>
      <c r="F28" s="55"/>
      <c r="G28" s="55"/>
      <c r="H28" s="55"/>
      <c r="I28" s="55"/>
      <c r="J28" s="55"/>
    </row>
    <row r="29" spans="1:10">
      <c r="A29" s="41" t="s">
        <v>60</v>
      </c>
      <c r="B29" s="3" t="s">
        <v>9</v>
      </c>
      <c r="C29" s="49">
        <v>1000</v>
      </c>
      <c r="D29" s="12"/>
      <c r="E29" s="55"/>
      <c r="F29" s="55"/>
      <c r="G29" s="55"/>
      <c r="H29" s="55"/>
      <c r="I29" s="55"/>
      <c r="J29" s="55"/>
    </row>
    <row r="30" spans="1:10">
      <c r="A30" s="41" t="s">
        <v>61</v>
      </c>
      <c r="B30" s="3" t="s">
        <v>22</v>
      </c>
      <c r="C30" s="49">
        <v>8600</v>
      </c>
      <c r="D30" s="12"/>
    </row>
    <row r="31" spans="1:10" ht="30">
      <c r="A31" s="33">
        <v>3</v>
      </c>
      <c r="B31" s="22" t="s">
        <v>23</v>
      </c>
      <c r="C31" s="50">
        <f>SUM(C32,C33,C35,C36,C37,C38,C39,C40,C41,C42,C43,C44,C45,C46)</f>
        <v>22173400</v>
      </c>
      <c r="D31" s="174" t="s">
        <v>194</v>
      </c>
    </row>
    <row r="32" spans="1:10">
      <c r="A32" s="41" t="s">
        <v>73</v>
      </c>
      <c r="B32" s="4" t="s">
        <v>24</v>
      </c>
      <c r="C32" s="49">
        <v>300000</v>
      </c>
      <c r="D32" s="12"/>
    </row>
    <row r="33" spans="1:7" ht="14.25" customHeight="1">
      <c r="A33" s="41" t="s">
        <v>74</v>
      </c>
      <c r="B33" s="4" t="s">
        <v>25</v>
      </c>
      <c r="C33" s="135">
        <v>60000</v>
      </c>
      <c r="D33" s="12"/>
      <c r="E33" s="55"/>
      <c r="F33" s="55"/>
      <c r="G33" s="55"/>
    </row>
    <row r="34" spans="1:7" ht="15.75" hidden="1" customHeight="1">
      <c r="A34" s="41" t="s">
        <v>75</v>
      </c>
      <c r="B34" s="5"/>
      <c r="C34" s="49">
        <v>0</v>
      </c>
      <c r="D34" s="12"/>
      <c r="E34" s="55"/>
      <c r="F34" s="55"/>
      <c r="G34" s="55"/>
    </row>
    <row r="35" spans="1:7">
      <c r="A35" s="40" t="s">
        <v>75</v>
      </c>
      <c r="B35" s="5" t="s">
        <v>7</v>
      </c>
      <c r="C35" s="49">
        <v>100000</v>
      </c>
      <c r="D35" s="12"/>
    </row>
    <row r="36" spans="1:7" ht="15" customHeight="1">
      <c r="A36" s="40" t="s">
        <v>76</v>
      </c>
      <c r="B36" s="5" t="s">
        <v>177</v>
      </c>
      <c r="C36" s="49">
        <v>100000</v>
      </c>
      <c r="D36" s="12"/>
    </row>
    <row r="37" spans="1:7">
      <c r="A37" s="40" t="s">
        <v>77</v>
      </c>
      <c r="B37" s="5" t="s">
        <v>6</v>
      </c>
      <c r="C37" s="49">
        <v>500000</v>
      </c>
      <c r="D37" s="12"/>
    </row>
    <row r="38" spans="1:7">
      <c r="A38" s="40" t="s">
        <v>78</v>
      </c>
      <c r="B38" s="5" t="s">
        <v>36</v>
      </c>
      <c r="C38" s="49">
        <v>200000</v>
      </c>
      <c r="D38" s="12"/>
    </row>
    <row r="39" spans="1:7">
      <c r="A39" s="40" t="s">
        <v>79</v>
      </c>
      <c r="B39" s="5" t="s">
        <v>137</v>
      </c>
      <c r="C39" s="49">
        <v>33000</v>
      </c>
      <c r="D39" s="12"/>
    </row>
    <row r="40" spans="1:7">
      <c r="A40" s="40" t="s">
        <v>80</v>
      </c>
      <c r="B40" s="5" t="s">
        <v>26</v>
      </c>
      <c r="C40" s="49">
        <v>20400</v>
      </c>
      <c r="D40" s="12"/>
    </row>
    <row r="41" spans="1:7">
      <c r="A41" s="40" t="s">
        <v>81</v>
      </c>
      <c r="B41" s="5" t="s">
        <v>35</v>
      </c>
      <c r="C41" s="49">
        <v>500000</v>
      </c>
      <c r="D41" s="12"/>
    </row>
    <row r="42" spans="1:7">
      <c r="A42" s="40" t="s">
        <v>204</v>
      </c>
      <c r="B42" s="188" t="s">
        <v>203</v>
      </c>
      <c r="C42" s="49">
        <v>16830000</v>
      </c>
      <c r="D42" s="12"/>
    </row>
    <row r="43" spans="1:7" s="192" customFormat="1">
      <c r="A43" s="40" t="s">
        <v>205</v>
      </c>
      <c r="B43" s="45" t="s">
        <v>179</v>
      </c>
      <c r="C43" s="51">
        <v>960000</v>
      </c>
      <c r="D43" s="191"/>
    </row>
    <row r="44" spans="1:7">
      <c r="A44" s="40" t="s">
        <v>208</v>
      </c>
      <c r="B44" s="45" t="s">
        <v>216</v>
      </c>
      <c r="C44" s="51">
        <v>220000</v>
      </c>
      <c r="D44" s="12"/>
    </row>
    <row r="45" spans="1:7">
      <c r="A45" s="40" t="s">
        <v>214</v>
      </c>
      <c r="B45" s="45" t="s">
        <v>217</v>
      </c>
      <c r="C45" s="51">
        <v>350000</v>
      </c>
      <c r="D45" s="12"/>
    </row>
    <row r="46" spans="1:7" s="176" customFormat="1">
      <c r="A46" s="179" t="s">
        <v>215</v>
      </c>
      <c r="B46" s="180" t="s">
        <v>200</v>
      </c>
      <c r="C46" s="178">
        <v>2000000</v>
      </c>
      <c r="D46" s="175"/>
    </row>
    <row r="47" spans="1:7">
      <c r="A47" s="40"/>
      <c r="B47" s="5" t="s">
        <v>201</v>
      </c>
      <c r="C47" s="49">
        <v>2000000</v>
      </c>
      <c r="D47" s="12"/>
    </row>
    <row r="48" spans="1:7" ht="30">
      <c r="A48" s="33">
        <v>4</v>
      </c>
      <c r="B48" s="21" t="s">
        <v>27</v>
      </c>
      <c r="C48" s="50">
        <f>SUM(C49:C51)</f>
        <v>530000</v>
      </c>
      <c r="D48" s="174" t="s">
        <v>193</v>
      </c>
    </row>
    <row r="49" spans="1:7" ht="15" customHeight="1">
      <c r="A49" s="40" t="s">
        <v>71</v>
      </c>
      <c r="B49" s="44" t="s">
        <v>37</v>
      </c>
      <c r="C49" s="135">
        <v>50000</v>
      </c>
      <c r="D49" s="138"/>
    </row>
    <row r="50" spans="1:7">
      <c r="A50" s="40" t="s">
        <v>72</v>
      </c>
      <c r="B50" s="3" t="s">
        <v>28</v>
      </c>
      <c r="C50" s="135">
        <v>440000</v>
      </c>
      <c r="D50" s="12"/>
      <c r="E50" s="55"/>
      <c r="F50" s="55"/>
      <c r="G50" s="55"/>
    </row>
    <row r="51" spans="1:7">
      <c r="A51" s="40" t="s">
        <v>152</v>
      </c>
      <c r="B51" s="3" t="s">
        <v>158</v>
      </c>
      <c r="C51" s="49">
        <v>40000</v>
      </c>
      <c r="D51" s="12"/>
    </row>
    <row r="52" spans="1:7" ht="30">
      <c r="A52" s="36">
        <v>5</v>
      </c>
      <c r="B52" s="20" t="s">
        <v>11</v>
      </c>
      <c r="C52" s="50">
        <f>SUM(C53,C63,C66,C69,C75)</f>
        <v>20211355.039999999</v>
      </c>
      <c r="D52" s="174" t="s">
        <v>192</v>
      </c>
    </row>
    <row r="53" spans="1:7">
      <c r="A53" s="39" t="s">
        <v>66</v>
      </c>
      <c r="B53" s="158" t="s">
        <v>30</v>
      </c>
      <c r="C53" s="52">
        <v>3100235.04</v>
      </c>
      <c r="D53" s="12"/>
    </row>
    <row r="54" spans="1:7">
      <c r="A54" s="193"/>
      <c r="B54" s="194" t="s">
        <v>218</v>
      </c>
      <c r="C54" s="49">
        <v>150000</v>
      </c>
      <c r="D54" s="12"/>
    </row>
    <row r="55" spans="1:7">
      <c r="A55" s="37"/>
      <c r="B55" s="6" t="s">
        <v>183</v>
      </c>
      <c r="C55" s="51">
        <v>2250235.04</v>
      </c>
      <c r="D55" s="12"/>
    </row>
    <row r="56" spans="1:7">
      <c r="A56" s="34"/>
      <c r="B56" s="6" t="s">
        <v>184</v>
      </c>
      <c r="C56" s="51">
        <v>350000</v>
      </c>
      <c r="D56" s="12"/>
    </row>
    <row r="57" spans="1:7">
      <c r="A57" s="34"/>
      <c r="B57" s="6" t="s">
        <v>185</v>
      </c>
      <c r="C57" s="51">
        <v>350000</v>
      </c>
      <c r="D57" s="12"/>
    </row>
    <row r="58" spans="1:7" ht="0.75" hidden="1" customHeight="1">
      <c r="A58" s="34"/>
      <c r="B58" s="65"/>
      <c r="C58" s="51"/>
      <c r="D58" s="12"/>
    </row>
    <row r="59" spans="1:7" hidden="1">
      <c r="A59" s="34"/>
      <c r="B59" s="65"/>
      <c r="C59" s="51"/>
      <c r="D59" s="12"/>
    </row>
    <row r="60" spans="1:7" hidden="1">
      <c r="A60" s="34"/>
      <c r="B60" s="65"/>
      <c r="C60" s="51"/>
      <c r="D60" s="12"/>
    </row>
    <row r="61" spans="1:7" hidden="1">
      <c r="A61" s="34"/>
      <c r="B61" s="65"/>
      <c r="C61" s="51"/>
      <c r="D61" s="12"/>
    </row>
    <row r="62" spans="1:7" ht="0.75" customHeight="1">
      <c r="A62" s="34"/>
      <c r="B62" s="140" t="s">
        <v>159</v>
      </c>
      <c r="C62" s="51">
        <v>0</v>
      </c>
      <c r="D62" s="12"/>
    </row>
    <row r="63" spans="1:7" ht="15" customHeight="1">
      <c r="A63" s="166" t="s">
        <v>67</v>
      </c>
      <c r="B63" s="181" t="s">
        <v>181</v>
      </c>
      <c r="C63" s="178">
        <v>440000</v>
      </c>
      <c r="D63" s="182"/>
    </row>
    <row r="64" spans="1:7" ht="15" customHeight="1">
      <c r="A64" s="38"/>
      <c r="B64" s="183" t="s">
        <v>210</v>
      </c>
      <c r="C64" s="184">
        <v>300000</v>
      </c>
      <c r="D64" s="182"/>
    </row>
    <row r="65" spans="1:9" ht="15" customHeight="1">
      <c r="A65" s="38"/>
      <c r="B65" s="183" t="s">
        <v>207</v>
      </c>
      <c r="C65" s="184">
        <v>140000</v>
      </c>
      <c r="D65" s="182"/>
    </row>
    <row r="66" spans="1:9">
      <c r="A66" s="38" t="s">
        <v>68</v>
      </c>
      <c r="B66" s="181" t="s">
        <v>31</v>
      </c>
      <c r="C66" s="185">
        <f>SUM(C67:C68)</f>
        <v>240000</v>
      </c>
      <c r="D66" s="182"/>
      <c r="E66" s="55"/>
      <c r="F66" s="55"/>
      <c r="G66" s="55"/>
    </row>
    <row r="67" spans="1:9">
      <c r="A67" s="34"/>
      <c r="B67" s="186" t="s">
        <v>12</v>
      </c>
      <c r="C67" s="187">
        <v>60000</v>
      </c>
      <c r="D67" s="182"/>
      <c r="E67" s="55"/>
      <c r="F67" s="55"/>
      <c r="G67" s="55"/>
    </row>
    <row r="68" spans="1:9">
      <c r="A68" s="34"/>
      <c r="B68" s="8" t="s">
        <v>160</v>
      </c>
      <c r="C68" s="134">
        <v>180000</v>
      </c>
      <c r="D68" s="12"/>
      <c r="E68" s="55"/>
      <c r="F68" s="55"/>
      <c r="G68" s="55"/>
    </row>
    <row r="69" spans="1:9">
      <c r="A69" s="38" t="s">
        <v>69</v>
      </c>
      <c r="B69" s="9" t="s">
        <v>206</v>
      </c>
      <c r="C69" s="52">
        <f>SUM(C70,C71,C72,C74)</f>
        <v>10421120</v>
      </c>
      <c r="D69" s="12"/>
    </row>
    <row r="70" spans="1:9">
      <c r="A70" s="34"/>
      <c r="B70" s="8" t="s">
        <v>32</v>
      </c>
      <c r="C70" s="51">
        <v>1000000</v>
      </c>
      <c r="D70" s="12"/>
    </row>
    <row r="71" spans="1:9">
      <c r="A71" s="34"/>
      <c r="B71" s="8" t="s">
        <v>211</v>
      </c>
      <c r="C71" s="51">
        <v>400000</v>
      </c>
      <c r="D71" s="12"/>
    </row>
    <row r="72" spans="1:9" ht="14.25" customHeight="1">
      <c r="A72" s="34"/>
      <c r="B72" s="10" t="s">
        <v>10</v>
      </c>
      <c r="C72" s="51">
        <v>600000</v>
      </c>
      <c r="D72" s="12"/>
    </row>
    <row r="73" spans="1:9" hidden="1">
      <c r="A73" s="34"/>
      <c r="B73" s="10"/>
      <c r="C73" s="51">
        <v>0</v>
      </c>
      <c r="D73" s="12"/>
    </row>
    <row r="74" spans="1:9">
      <c r="A74" s="34"/>
      <c r="B74" s="46" t="s">
        <v>182</v>
      </c>
      <c r="C74" s="51">
        <v>8421120</v>
      </c>
      <c r="D74" s="12"/>
    </row>
    <row r="75" spans="1:9">
      <c r="A75" s="38" t="s">
        <v>70</v>
      </c>
      <c r="B75" s="9" t="s">
        <v>34</v>
      </c>
      <c r="C75" s="52">
        <f>SUM(C76,C77)</f>
        <v>6010000</v>
      </c>
      <c r="D75" s="12"/>
    </row>
    <row r="76" spans="1:9">
      <c r="A76" s="34"/>
      <c r="B76" s="7" t="s">
        <v>33</v>
      </c>
      <c r="C76" s="134">
        <v>6000000</v>
      </c>
      <c r="D76" s="12"/>
      <c r="E76" s="55"/>
      <c r="F76" s="55"/>
      <c r="G76" s="55"/>
      <c r="H76" s="55"/>
      <c r="I76" s="55"/>
    </row>
    <row r="77" spans="1:9">
      <c r="A77" s="177"/>
      <c r="B77" s="7" t="s">
        <v>202</v>
      </c>
      <c r="C77" s="134">
        <v>10000</v>
      </c>
      <c r="D77" s="12"/>
      <c r="E77" s="55"/>
      <c r="F77" s="55"/>
      <c r="G77" s="55"/>
      <c r="H77" s="55"/>
      <c r="I77" s="55"/>
    </row>
    <row r="78" spans="1:9" ht="30">
      <c r="A78" s="163" t="s">
        <v>168</v>
      </c>
      <c r="B78" s="164" t="s">
        <v>13</v>
      </c>
      <c r="C78" s="165">
        <f>C79</f>
        <v>400000</v>
      </c>
      <c r="D78" s="174" t="s">
        <v>191</v>
      </c>
    </row>
    <row r="79" spans="1:9">
      <c r="A79" s="159"/>
      <c r="B79" s="160" t="s">
        <v>41</v>
      </c>
      <c r="C79" s="161">
        <v>400000</v>
      </c>
      <c r="D79" s="162"/>
    </row>
    <row r="80" spans="1:9" ht="32.25" customHeight="1">
      <c r="A80" s="36">
        <v>7</v>
      </c>
      <c r="B80" s="47" t="s">
        <v>153</v>
      </c>
      <c r="C80" s="139">
        <v>2200000</v>
      </c>
      <c r="D80" s="174" t="s">
        <v>190</v>
      </c>
    </row>
    <row r="81" spans="1:4" ht="15.75">
      <c r="A81" s="113" t="s">
        <v>40</v>
      </c>
      <c r="B81" s="15"/>
      <c r="C81" s="53">
        <f>C16</f>
        <v>60066100</v>
      </c>
      <c r="D81" s="114"/>
    </row>
    <row r="82" spans="1:4" ht="16.5" thickBot="1">
      <c r="A82" s="115" t="s">
        <v>189</v>
      </c>
      <c r="B82" s="116"/>
      <c r="C82" s="117">
        <f>C11-C16</f>
        <v>0</v>
      </c>
      <c r="D82" s="118"/>
    </row>
    <row r="83" spans="1:4">
      <c r="B83" s="1"/>
    </row>
    <row r="84" spans="1:4">
      <c r="A84" s="1" t="s">
        <v>50</v>
      </c>
      <c r="C84" s="28" t="s">
        <v>138</v>
      </c>
    </row>
    <row r="85" spans="1:4">
      <c r="B85" s="1"/>
    </row>
    <row r="86" spans="1:4">
      <c r="B86" s="1"/>
    </row>
  </sheetData>
  <mergeCells count="1">
    <mergeCell ref="C1:D1"/>
  </mergeCells>
  <phoneticPr fontId="27" type="noConversion"/>
  <pageMargins left="0.31496062992125984" right="0.31496062992125984" top="0.35433070866141736" bottom="0.35433070866141736" header="0.31496062992125984" footer="0.31496062992125984"/>
  <pageSetup paperSize="9" scale="64" fitToWidth="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9"/>
  <sheetViews>
    <sheetView view="pageBreakPreview" topLeftCell="A69" zoomScale="85" zoomScaleNormal="85" zoomScaleSheetLayoutView="85" workbookViewId="0">
      <selection activeCell="B44" sqref="B44"/>
    </sheetView>
  </sheetViews>
  <sheetFormatPr defaultRowHeight="15"/>
  <cols>
    <col min="1" max="1" width="4.85546875" style="69" customWidth="1"/>
    <col min="2" max="2" width="79.42578125" style="98" customWidth="1"/>
    <col min="3" max="3" width="77.5703125" style="55" customWidth="1"/>
    <col min="4" max="4" width="13.42578125" style="55" customWidth="1"/>
    <col min="5" max="5" width="11.85546875" style="55" customWidth="1"/>
    <col min="6" max="6" width="16.5703125" style="55" customWidth="1"/>
    <col min="7" max="7" width="9.140625" style="55"/>
  </cols>
  <sheetData>
    <row r="1" spans="1:7">
      <c r="D1" s="205" t="s">
        <v>42</v>
      </c>
      <c r="E1" s="205"/>
      <c r="F1" s="205"/>
      <c r="G1" s="105"/>
    </row>
    <row r="2" spans="1:7">
      <c r="D2" s="215" t="s">
        <v>43</v>
      </c>
      <c r="E2" s="215"/>
      <c r="F2" s="215"/>
      <c r="G2" s="18"/>
    </row>
    <row r="3" spans="1:7">
      <c r="D3" s="208" t="s">
        <v>44</v>
      </c>
      <c r="E3" s="208"/>
      <c r="F3" s="208"/>
      <c r="G3"/>
    </row>
    <row r="4" spans="1:7">
      <c r="D4" s="208" t="s">
        <v>45</v>
      </c>
      <c r="E4" s="208"/>
      <c r="F4" s="208"/>
      <c r="G4"/>
    </row>
    <row r="5" spans="1:7">
      <c r="D5" s="208" t="s">
        <v>46</v>
      </c>
      <c r="E5" s="208"/>
      <c r="F5" s="208"/>
      <c r="G5"/>
    </row>
    <row r="6" spans="1:7">
      <c r="D6" s="208" t="s">
        <v>47</v>
      </c>
      <c r="E6" s="208"/>
      <c r="F6" s="208"/>
      <c r="G6"/>
    </row>
    <row r="7" spans="1:7">
      <c r="D7" s="208" t="s">
        <v>46</v>
      </c>
      <c r="E7" s="208"/>
      <c r="F7" s="208"/>
      <c r="G7"/>
    </row>
    <row r="8" spans="1:7" ht="9.75" customHeight="1">
      <c r="D8" s="209"/>
      <c r="E8" s="209"/>
      <c r="F8" s="209"/>
      <c r="G8" s="17"/>
    </row>
    <row r="9" spans="1:7" ht="18">
      <c r="A9" s="99" t="s">
        <v>2</v>
      </c>
      <c r="B9" s="100"/>
      <c r="C9" s="101"/>
      <c r="D9" s="101"/>
      <c r="E9" s="101"/>
      <c r="F9" s="54"/>
    </row>
    <row r="10" spans="1:7" ht="18">
      <c r="A10" s="99" t="s">
        <v>99</v>
      </c>
      <c r="B10" s="100"/>
      <c r="C10" s="101"/>
      <c r="D10" s="101"/>
      <c r="E10" s="101"/>
      <c r="F10" s="101"/>
    </row>
    <row r="11" spans="1:7" ht="18">
      <c r="A11" s="99" t="s">
        <v>100</v>
      </c>
      <c r="B11" s="100"/>
      <c r="C11" s="101"/>
      <c r="D11" s="101"/>
      <c r="E11" s="101"/>
      <c r="F11" s="101"/>
    </row>
    <row r="12" spans="1:7">
      <c r="A12" s="102" t="s">
        <v>197</v>
      </c>
      <c r="B12" s="103"/>
      <c r="C12" s="104"/>
      <c r="D12" s="104"/>
      <c r="E12" s="104"/>
      <c r="F12" s="104"/>
    </row>
    <row r="13" spans="1:7" ht="9" customHeight="1">
      <c r="A13" s="102"/>
      <c r="B13" s="103"/>
      <c r="C13" s="104"/>
      <c r="D13" s="104"/>
      <c r="E13" s="104"/>
      <c r="F13" s="104"/>
    </row>
    <row r="14" spans="1:7">
      <c r="A14" s="106"/>
      <c r="B14" s="103"/>
      <c r="C14" s="104"/>
      <c r="D14" s="104"/>
      <c r="E14" s="104"/>
      <c r="F14" s="104"/>
    </row>
    <row r="15" spans="1:7" ht="9" customHeight="1">
      <c r="A15" s="106"/>
      <c r="B15" s="103"/>
      <c r="C15" s="104"/>
      <c r="D15" s="104"/>
      <c r="E15" s="104"/>
      <c r="F15" s="104"/>
    </row>
    <row r="16" spans="1:7">
      <c r="A16" s="106"/>
      <c r="B16" s="103"/>
      <c r="C16" s="104"/>
      <c r="D16" s="104"/>
      <c r="E16" s="104"/>
      <c r="F16" s="104"/>
    </row>
    <row r="17" spans="1:6" ht="9" customHeight="1">
      <c r="A17" s="106"/>
      <c r="B17" s="103"/>
      <c r="C17" s="104"/>
      <c r="D17" s="104"/>
      <c r="E17" s="104"/>
      <c r="F17" s="104"/>
    </row>
    <row r="18" spans="1:6">
      <c r="A18" s="106" t="s">
        <v>198</v>
      </c>
      <c r="B18" s="96"/>
      <c r="C18" s="56"/>
      <c r="D18" s="56"/>
      <c r="E18" s="56"/>
      <c r="F18" s="56"/>
    </row>
    <row r="19" spans="1:6" ht="9" customHeight="1" thickBot="1">
      <c r="A19" s="67"/>
      <c r="B19" s="96"/>
      <c r="C19" s="56"/>
      <c r="D19" s="56"/>
      <c r="E19" s="56"/>
      <c r="F19" s="56"/>
    </row>
    <row r="20" spans="1:6" ht="54" customHeight="1" thickBot="1">
      <c r="A20" s="70" t="s">
        <v>3</v>
      </c>
      <c r="B20" s="97" t="s">
        <v>85</v>
      </c>
      <c r="C20" s="71" t="s">
        <v>4</v>
      </c>
      <c r="D20" s="72" t="s">
        <v>97</v>
      </c>
      <c r="E20" s="72" t="s">
        <v>98</v>
      </c>
      <c r="F20" s="73" t="s">
        <v>5</v>
      </c>
    </row>
    <row r="21" spans="1:6">
      <c r="A21" s="68">
        <v>1</v>
      </c>
      <c r="B21" s="87" t="s">
        <v>88</v>
      </c>
      <c r="C21" s="88"/>
      <c r="D21" s="89"/>
      <c r="E21" s="90"/>
      <c r="F21" s="92">
        <f>SUM(F22,F23,F25,F26)</f>
        <v>263.13602611839616</v>
      </c>
    </row>
    <row r="22" spans="1:6" ht="25.5">
      <c r="A22" s="210"/>
      <c r="B22" s="62" t="s">
        <v>86</v>
      </c>
      <c r="C22" s="64" t="s">
        <v>63</v>
      </c>
      <c r="D22" s="58" t="s">
        <v>83</v>
      </c>
      <c r="E22" s="58">
        <v>18531</v>
      </c>
      <c r="F22" s="93">
        <f>'смета 2024-25'!C18/'ФЭО 2024-25'!E22/2</f>
        <v>253.42075441152664</v>
      </c>
    </row>
    <row r="23" spans="1:6" ht="14.25" customHeight="1">
      <c r="A23" s="210"/>
      <c r="B23" s="62" t="s">
        <v>156</v>
      </c>
      <c r="C23" s="64" t="s">
        <v>56</v>
      </c>
      <c r="D23" s="58" t="s">
        <v>83</v>
      </c>
      <c r="E23" s="58">
        <v>18531</v>
      </c>
      <c r="F23" s="93">
        <f>'смета 2024-25'!C20/'ФЭО 2024-25'!E23/2</f>
        <v>4.317090281150505</v>
      </c>
    </row>
    <row r="24" spans="1:6" hidden="1">
      <c r="A24" s="210"/>
      <c r="B24" s="62" t="s">
        <v>157</v>
      </c>
      <c r="C24" s="64" t="s">
        <v>56</v>
      </c>
      <c r="D24" s="58" t="s">
        <v>83</v>
      </c>
      <c r="E24" s="58">
        <v>18531</v>
      </c>
      <c r="F24" s="93">
        <f>'смета 2024-25'!C21/'ФЭО 2024-25'!E24</f>
        <v>0</v>
      </c>
    </row>
    <row r="25" spans="1:6" ht="27.75" customHeight="1">
      <c r="A25" s="210"/>
      <c r="B25" s="63" t="s">
        <v>186</v>
      </c>
      <c r="C25" s="64" t="s">
        <v>51</v>
      </c>
      <c r="D25" s="58" t="s">
        <v>83</v>
      </c>
      <c r="E25" s="58">
        <v>18531</v>
      </c>
      <c r="F25" s="93">
        <f>'смета 2024-25'!C22/'ФЭО 2024-25'!E25/2</f>
        <v>2.6981814257190653</v>
      </c>
    </row>
    <row r="26" spans="1:6">
      <c r="A26" s="210"/>
      <c r="B26" s="142" t="s">
        <v>212</v>
      </c>
      <c r="C26" s="64" t="s">
        <v>56</v>
      </c>
      <c r="D26" s="58" t="s">
        <v>83</v>
      </c>
      <c r="E26" s="58">
        <v>18531</v>
      </c>
      <c r="F26" s="93">
        <v>2.7</v>
      </c>
    </row>
    <row r="27" spans="1:6">
      <c r="A27" s="84">
        <v>2</v>
      </c>
      <c r="B27" s="85" t="s">
        <v>87</v>
      </c>
      <c r="C27" s="80"/>
      <c r="D27" s="86"/>
      <c r="E27" s="86"/>
      <c r="F27" s="82">
        <f>SUM(F28:F32)</f>
        <v>129.48747935891211</v>
      </c>
    </row>
    <row r="28" spans="1:6" ht="25.5">
      <c r="A28" s="210"/>
      <c r="B28" s="62" t="s">
        <v>135</v>
      </c>
      <c r="C28" s="64" t="s">
        <v>57</v>
      </c>
      <c r="D28" s="58" t="s">
        <v>83</v>
      </c>
      <c r="E28" s="58">
        <v>18531</v>
      </c>
      <c r="F28" s="93">
        <f>'смета 2024-25'!C26/'ФЭО 2024-25'!E28/2</f>
        <v>109.47776590577951</v>
      </c>
    </row>
    <row r="29" spans="1:6">
      <c r="A29" s="210"/>
      <c r="B29" s="63" t="s">
        <v>89</v>
      </c>
      <c r="C29" s="64" t="s">
        <v>57</v>
      </c>
      <c r="D29" s="58" t="s">
        <v>83</v>
      </c>
      <c r="E29" s="58">
        <v>18531</v>
      </c>
      <c r="F29" s="93">
        <f>'смета 2024-25'!C27/'ФЭО 2024-25'!E29/2</f>
        <v>15.703415897684961</v>
      </c>
    </row>
    <row r="30" spans="1:6">
      <c r="A30" s="210"/>
      <c r="B30" s="63" t="s">
        <v>90</v>
      </c>
      <c r="C30" s="64" t="s">
        <v>57</v>
      </c>
      <c r="D30" s="58" t="s">
        <v>83</v>
      </c>
      <c r="E30" s="58">
        <v>18531</v>
      </c>
      <c r="F30" s="93">
        <f>'смета 2024-25'!C28/'ФЭО 2024-25'!E30/2</f>
        <v>4.0472721385785979</v>
      </c>
    </row>
    <row r="31" spans="1:6">
      <c r="A31" s="210"/>
      <c r="B31" s="63" t="s">
        <v>91</v>
      </c>
      <c r="C31" s="64" t="s">
        <v>57</v>
      </c>
      <c r="D31" s="58" t="s">
        <v>83</v>
      </c>
      <c r="E31" s="58">
        <v>18531</v>
      </c>
      <c r="F31" s="93">
        <f>'смета 2024-25'!C29/'ФЭО 2024-25'!E31/2</f>
        <v>2.6981814257190654E-2</v>
      </c>
    </row>
    <row r="32" spans="1:6" ht="15.75" thickBot="1">
      <c r="A32" s="211"/>
      <c r="B32" s="66" t="s">
        <v>92</v>
      </c>
      <c r="C32" s="75" t="s">
        <v>57</v>
      </c>
      <c r="D32" s="59" t="s">
        <v>83</v>
      </c>
      <c r="E32" s="58">
        <v>18531</v>
      </c>
      <c r="F32" s="94">
        <f>'смета 2024-25'!C30/'ФЭО 2024-25'!E32/2</f>
        <v>0.23204360261183962</v>
      </c>
    </row>
    <row r="33" spans="1:6">
      <c r="A33" s="84">
        <v>3</v>
      </c>
      <c r="B33" s="85" t="s">
        <v>23</v>
      </c>
      <c r="C33" s="80"/>
      <c r="D33" s="81"/>
      <c r="E33" s="81"/>
      <c r="F33" s="82">
        <f>SUM(F34,F35,F37,F38,F39,F40,F41,F42,F43,F44,F45,F46,F47,F49)</f>
        <v>598.27856025039125</v>
      </c>
    </row>
    <row r="34" spans="1:6" ht="15.75" customHeight="1">
      <c r="A34" s="210"/>
      <c r="B34" s="4" t="s">
        <v>93</v>
      </c>
      <c r="C34" s="64" t="s">
        <v>82</v>
      </c>
      <c r="D34" s="95" t="s">
        <v>83</v>
      </c>
      <c r="E34" s="58">
        <v>18531</v>
      </c>
      <c r="F34" s="141">
        <f>'смета 2024-25'!C32/'ФЭО 2024-25'!E34/2</f>
        <v>8.0945442771571958</v>
      </c>
    </row>
    <row r="35" spans="1:6" ht="15" customHeight="1">
      <c r="A35" s="210"/>
      <c r="B35" s="4" t="s">
        <v>94</v>
      </c>
      <c r="C35" s="64" t="s">
        <v>82</v>
      </c>
      <c r="D35" s="95" t="s">
        <v>83</v>
      </c>
      <c r="E35" s="58">
        <v>18531</v>
      </c>
      <c r="F35" s="141">
        <f>'смета 2024-25'!C33/'ФЭО 2024-25'!E35/2</f>
        <v>1.6189088554314393</v>
      </c>
    </row>
    <row r="36" spans="1:6" ht="0.75" hidden="1" customHeight="1">
      <c r="A36" s="210"/>
      <c r="B36" s="5"/>
      <c r="C36" s="64" t="s">
        <v>82</v>
      </c>
      <c r="D36" s="95" t="s">
        <v>83</v>
      </c>
      <c r="E36" s="58">
        <v>18531</v>
      </c>
      <c r="F36" s="141">
        <f>'смета 2024-25'!C34/'ФЭО 2024-25'!E36</f>
        <v>0</v>
      </c>
    </row>
    <row r="37" spans="1:6">
      <c r="A37" s="210"/>
      <c r="B37" s="5" t="s">
        <v>161</v>
      </c>
      <c r="C37" s="64" t="s">
        <v>82</v>
      </c>
      <c r="D37" s="95" t="s">
        <v>83</v>
      </c>
      <c r="E37" s="58">
        <v>18531</v>
      </c>
      <c r="F37" s="141">
        <f>'смета 2024-25'!C35/'ФЭО 2024-25'!E37/2</f>
        <v>2.6981814257190653</v>
      </c>
    </row>
    <row r="38" spans="1:6" ht="25.5">
      <c r="A38" s="210"/>
      <c r="B38" s="5" t="s">
        <v>162</v>
      </c>
      <c r="C38" s="64" t="s">
        <v>82</v>
      </c>
      <c r="D38" s="95" t="s">
        <v>83</v>
      </c>
      <c r="E38" s="58">
        <v>18531</v>
      </c>
      <c r="F38" s="141">
        <f>'смета 2024-25'!C36/'ФЭО 2024-25'!E38/2</f>
        <v>2.6981814257190653</v>
      </c>
    </row>
    <row r="39" spans="1:6" ht="16.5" customHeight="1">
      <c r="A39" s="210"/>
      <c r="B39" s="5" t="s">
        <v>163</v>
      </c>
      <c r="C39" s="64" t="s">
        <v>62</v>
      </c>
      <c r="D39" s="95" t="s">
        <v>83</v>
      </c>
      <c r="E39" s="58">
        <v>18531</v>
      </c>
      <c r="F39" s="141">
        <f>'смета 2024-25'!C37/'ФЭО 2024-25'!E39/2</f>
        <v>13.490907128595326</v>
      </c>
    </row>
    <row r="40" spans="1:6" ht="69" customHeight="1">
      <c r="A40" s="210"/>
      <c r="B40" s="154" t="s">
        <v>176</v>
      </c>
      <c r="C40" s="64" t="s">
        <v>64</v>
      </c>
      <c r="D40" s="95" t="s">
        <v>83</v>
      </c>
      <c r="E40" s="58">
        <v>18531</v>
      </c>
      <c r="F40" s="141">
        <f>'смета 2024-25'!C38/'ФЭО 2024-25'!E40/2</f>
        <v>5.3963628514381305</v>
      </c>
    </row>
    <row r="41" spans="1:6" ht="18.75" customHeight="1">
      <c r="A41" s="210"/>
      <c r="B41" s="5" t="s">
        <v>164</v>
      </c>
      <c r="C41" s="64" t="s">
        <v>82</v>
      </c>
      <c r="D41" s="95" t="s">
        <v>83</v>
      </c>
      <c r="E41" s="58">
        <v>18531</v>
      </c>
      <c r="F41" s="141">
        <f>'смета 2024-25'!C39/'ФЭО 2024-25'!E41/2</f>
        <v>0.89039987048729152</v>
      </c>
    </row>
    <row r="42" spans="1:6" ht="60" customHeight="1">
      <c r="A42" s="210"/>
      <c r="B42" s="5" t="s">
        <v>175</v>
      </c>
      <c r="C42" s="64" t="s">
        <v>82</v>
      </c>
      <c r="D42" s="95" t="s">
        <v>83</v>
      </c>
      <c r="E42" s="58">
        <v>18531</v>
      </c>
      <c r="F42" s="141">
        <f>'смета 2024-25'!C40/'ФЭО 2024-25'!E42/2</f>
        <v>0.55042901084668938</v>
      </c>
    </row>
    <row r="43" spans="1:6" ht="23.25" customHeight="1" thickBot="1">
      <c r="A43" s="211"/>
      <c r="B43" s="5" t="s">
        <v>165</v>
      </c>
      <c r="C43" s="64" t="s">
        <v>82</v>
      </c>
      <c r="D43" s="95" t="s">
        <v>83</v>
      </c>
      <c r="E43" s="58">
        <v>18531</v>
      </c>
      <c r="F43" s="141">
        <f>'смета 2024-25'!C41/'ФЭО 2024-25'!E43/2</f>
        <v>13.490907128595326</v>
      </c>
    </row>
    <row r="44" spans="1:6" ht="59.25" customHeight="1">
      <c r="A44" s="189"/>
      <c r="B44" s="171" t="s">
        <v>235</v>
      </c>
      <c r="C44" s="64" t="s">
        <v>64</v>
      </c>
      <c r="D44" s="95" t="s">
        <v>83</v>
      </c>
      <c r="E44" s="58">
        <v>18531</v>
      </c>
      <c r="F44" s="141">
        <f>'смета 2024-25'!C42/'ФЭО 2024-25'!E44/2</f>
        <v>454.10393394851872</v>
      </c>
    </row>
    <row r="45" spans="1:6" ht="23.25" customHeight="1">
      <c r="A45" s="189"/>
      <c r="B45" s="45" t="s">
        <v>220</v>
      </c>
      <c r="C45" s="64" t="s">
        <v>102</v>
      </c>
      <c r="D45" s="95" t="s">
        <v>83</v>
      </c>
      <c r="E45" s="58">
        <v>18531</v>
      </c>
      <c r="F45" s="141">
        <f>'смета 2024-25'!C43/'ФЭО 2024-25'!E45/2</f>
        <v>25.902541686903028</v>
      </c>
    </row>
    <row r="46" spans="1:6" ht="23.25" customHeight="1">
      <c r="A46" s="189"/>
      <c r="B46" s="195" t="s">
        <v>221</v>
      </c>
      <c r="C46" s="136" t="s">
        <v>56</v>
      </c>
      <c r="D46" s="95" t="s">
        <v>83</v>
      </c>
      <c r="E46" s="58">
        <v>18531</v>
      </c>
      <c r="F46" s="141">
        <f>'смета 2024-25'!C44/'ФЭО 2024-25'!E46/2</f>
        <v>5.9359991365819438</v>
      </c>
    </row>
    <row r="47" spans="1:6" ht="23.25" customHeight="1">
      <c r="A47" s="189"/>
      <c r="B47" s="196" t="s">
        <v>222</v>
      </c>
      <c r="C47" s="64" t="s">
        <v>56</v>
      </c>
      <c r="D47" s="95" t="s">
        <v>83</v>
      </c>
      <c r="E47" s="58">
        <v>18531</v>
      </c>
      <c r="F47" s="141">
        <f>'смета 2024-25'!C45/'ФЭО 2024-25'!E47/2</f>
        <v>9.4436349900167293</v>
      </c>
    </row>
    <row r="48" spans="1:6" ht="23.25" customHeight="1">
      <c r="A48" s="189"/>
      <c r="B48" s="197" t="s">
        <v>228</v>
      </c>
      <c r="C48" s="64"/>
      <c r="D48" s="95"/>
      <c r="E48" s="190"/>
      <c r="F48" s="141"/>
    </row>
    <row r="49" spans="1:6" ht="33.75" customHeight="1">
      <c r="A49" s="189"/>
      <c r="B49" s="198" t="s">
        <v>201</v>
      </c>
      <c r="C49" s="64" t="s">
        <v>64</v>
      </c>
      <c r="D49" s="95" t="s">
        <v>83</v>
      </c>
      <c r="E49" s="58">
        <v>18531</v>
      </c>
      <c r="F49" s="141">
        <f>'смета 2024-25'!C47/'ФЭО 2024-25'!E49/2</f>
        <v>53.963628514381305</v>
      </c>
    </row>
    <row r="50" spans="1:6">
      <c r="A50" s="79">
        <v>4</v>
      </c>
      <c r="B50" s="83" t="s">
        <v>27</v>
      </c>
      <c r="C50" s="80"/>
      <c r="D50" s="81"/>
      <c r="E50" s="81"/>
      <c r="F50" s="203">
        <f>SUM(F51:F53)</f>
        <v>14.300361556311048</v>
      </c>
    </row>
    <row r="51" spans="1:6" ht="30.75" customHeight="1">
      <c r="A51" s="212"/>
      <c r="B51" s="62" t="s">
        <v>95</v>
      </c>
      <c r="C51" s="64" t="s">
        <v>82</v>
      </c>
      <c r="D51" s="95" t="s">
        <v>83</v>
      </c>
      <c r="E51" s="58">
        <v>18531</v>
      </c>
      <c r="F51" s="141">
        <f>'смета 2024-25'!C49/'ФЭО 2024-25'!E51/2</f>
        <v>1.3490907128595326</v>
      </c>
    </row>
    <row r="52" spans="1:6" ht="78.75" customHeight="1">
      <c r="A52" s="213"/>
      <c r="B52" s="136" t="s">
        <v>199</v>
      </c>
      <c r="C52" s="136" t="s">
        <v>64</v>
      </c>
      <c r="D52" s="137" t="s">
        <v>83</v>
      </c>
      <c r="E52" s="58">
        <v>18531</v>
      </c>
      <c r="F52" s="141">
        <f>'смета 2024-25'!C50/'ФЭО 2024-25'!E52/2</f>
        <v>11.871998273163888</v>
      </c>
    </row>
    <row r="53" spans="1:6" ht="28.5" customHeight="1" thickBot="1">
      <c r="A53" s="214"/>
      <c r="B53" s="63" t="s">
        <v>155</v>
      </c>
      <c r="C53" s="64" t="s">
        <v>82</v>
      </c>
      <c r="D53" s="95" t="s">
        <v>83</v>
      </c>
      <c r="E53" s="58">
        <v>18531</v>
      </c>
      <c r="F53" s="141">
        <f>'смета 2024-25'!C51/'ФЭО 2024-25'!E53/2</f>
        <v>1.0792725702876262</v>
      </c>
    </row>
    <row r="54" spans="1:6">
      <c r="A54" s="79">
        <v>5</v>
      </c>
      <c r="B54" s="83" t="s">
        <v>84</v>
      </c>
      <c r="C54" s="80"/>
      <c r="D54" s="81"/>
      <c r="E54" s="81"/>
      <c r="F54" s="82">
        <f>SUM(F56,F57,F58,F59,F61,F66,F68,F69,F71,F72,F73,F75,F77,F78)</f>
        <v>545.33524904214562</v>
      </c>
    </row>
    <row r="55" spans="1:6" s="55" customFormat="1">
      <c r="A55" s="169"/>
      <c r="B55" s="158" t="s">
        <v>232</v>
      </c>
      <c r="C55" s="200"/>
      <c r="D55" s="201"/>
      <c r="E55" s="201"/>
      <c r="F55" s="202"/>
    </row>
    <row r="56" spans="1:6" ht="33" customHeight="1">
      <c r="A56" s="169"/>
      <c r="B56" s="6" t="s">
        <v>223</v>
      </c>
      <c r="C56" s="64" t="s">
        <v>64</v>
      </c>
      <c r="D56" s="95" t="s">
        <v>83</v>
      </c>
      <c r="E56" s="58">
        <v>18531</v>
      </c>
      <c r="F56" s="170">
        <v>4.04</v>
      </c>
    </row>
    <row r="57" spans="1:6" ht="114.75" customHeight="1">
      <c r="A57" s="212"/>
      <c r="B57" s="155" t="s">
        <v>0</v>
      </c>
      <c r="C57" s="64" t="s">
        <v>64</v>
      </c>
      <c r="D57" s="95" t="s">
        <v>83</v>
      </c>
      <c r="E57" s="58">
        <v>18531</v>
      </c>
      <c r="F57" s="93">
        <v>60.7</v>
      </c>
    </row>
    <row r="58" spans="1:6" ht="81" customHeight="1">
      <c r="A58" s="212"/>
      <c r="B58" s="173" t="s">
        <v>188</v>
      </c>
      <c r="C58" s="64" t="s">
        <v>82</v>
      </c>
      <c r="D58" s="95" t="s">
        <v>83</v>
      </c>
      <c r="E58" s="58">
        <v>18531</v>
      </c>
      <c r="F58" s="93">
        <v>9.44</v>
      </c>
    </row>
    <row r="59" spans="1:6" ht="57.75" customHeight="1">
      <c r="A59" s="212"/>
      <c r="B59" s="199" t="s">
        <v>224</v>
      </c>
      <c r="C59" s="64" t="s">
        <v>82</v>
      </c>
      <c r="D59" s="95" t="s">
        <v>83</v>
      </c>
      <c r="E59" s="58">
        <v>18531</v>
      </c>
      <c r="F59" s="93">
        <v>9.44</v>
      </c>
    </row>
    <row r="60" spans="1:6">
      <c r="A60" s="212"/>
      <c r="B60" s="172" t="s">
        <v>225</v>
      </c>
      <c r="C60" s="64"/>
      <c r="D60" s="95"/>
      <c r="E60" s="58"/>
      <c r="F60" s="93"/>
    </row>
    <row r="61" spans="1:6" ht="44.25" customHeight="1">
      <c r="A61" s="212"/>
      <c r="B61" s="65" t="s">
        <v>226</v>
      </c>
      <c r="C61" s="64" t="s">
        <v>82</v>
      </c>
      <c r="D61" s="95" t="s">
        <v>83</v>
      </c>
      <c r="E61" s="58">
        <v>18531</v>
      </c>
      <c r="F61" s="93">
        <v>8.09</v>
      </c>
    </row>
    <row r="62" spans="1:6" ht="25.5" hidden="1">
      <c r="A62" s="212"/>
      <c r="B62" s="65" t="s">
        <v>227</v>
      </c>
      <c r="C62" s="64" t="s">
        <v>82</v>
      </c>
      <c r="D62" s="95" t="s">
        <v>83</v>
      </c>
      <c r="E62" s="58">
        <v>19914</v>
      </c>
      <c r="F62" s="93">
        <f>'смета 2024-25'!C58/'ФЭО 2024-25'!E62</f>
        <v>0</v>
      </c>
    </row>
    <row r="63" spans="1:6" ht="38.25" hidden="1">
      <c r="A63" s="212"/>
      <c r="B63" s="65" t="s">
        <v>226</v>
      </c>
      <c r="C63" s="64" t="s">
        <v>82</v>
      </c>
      <c r="D63" s="95" t="s">
        <v>83</v>
      </c>
      <c r="E63" s="58">
        <v>19914</v>
      </c>
      <c r="F63" s="93">
        <f>'смета 2024-25'!C59/'ФЭО 2024-25'!E63</f>
        <v>0</v>
      </c>
    </row>
    <row r="64" spans="1:6" ht="25.5" hidden="1">
      <c r="A64" s="212"/>
      <c r="B64" s="65" t="s">
        <v>227</v>
      </c>
      <c r="C64" s="64" t="s">
        <v>82</v>
      </c>
      <c r="D64" s="95" t="s">
        <v>83</v>
      </c>
      <c r="E64" s="58">
        <v>19914</v>
      </c>
      <c r="F64" s="93">
        <f>'смета 2024-25'!C60/'ФЭО 2024-25'!E64</f>
        <v>0</v>
      </c>
    </row>
    <row r="65" spans="1:6" ht="9.75" hidden="1" customHeight="1">
      <c r="A65" s="212"/>
      <c r="B65" s="65" t="s">
        <v>226</v>
      </c>
      <c r="C65" s="64" t="s">
        <v>82</v>
      </c>
      <c r="D65" s="95" t="s">
        <v>83</v>
      </c>
      <c r="E65" s="58">
        <v>19914</v>
      </c>
      <c r="F65" s="93">
        <f>'смета 2024-25'!C62/'ФЭО 2024-25'!E65</f>
        <v>0</v>
      </c>
    </row>
    <row r="66" spans="1:6" ht="41.25" customHeight="1">
      <c r="A66" s="212"/>
      <c r="B66" s="65" t="s">
        <v>227</v>
      </c>
      <c r="C66" s="64" t="s">
        <v>82</v>
      </c>
      <c r="D66" s="95" t="s">
        <v>83</v>
      </c>
      <c r="E66" s="58">
        <v>18531</v>
      </c>
      <c r="F66" s="93">
        <v>3.77</v>
      </c>
    </row>
    <row r="67" spans="1:6">
      <c r="A67" s="212"/>
      <c r="B67" s="57" t="s">
        <v>229</v>
      </c>
      <c r="C67" s="64"/>
      <c r="D67" s="95"/>
      <c r="E67" s="95"/>
      <c r="F67" s="93"/>
    </row>
    <row r="68" spans="1:6" ht="44.25" customHeight="1">
      <c r="A68" s="212"/>
      <c r="B68" s="65" t="s">
        <v>171</v>
      </c>
      <c r="C68" s="64" t="s">
        <v>82</v>
      </c>
      <c r="D68" s="95" t="s">
        <v>83</v>
      </c>
      <c r="E68" s="58">
        <v>18531</v>
      </c>
      <c r="F68" s="93">
        <f>'смета 2024-25'!C67/'ФЭО 2024-25'!E68/2</f>
        <v>1.6189088554314393</v>
      </c>
    </row>
    <row r="69" spans="1:6">
      <c r="A69" s="212"/>
      <c r="B69" s="65" t="s">
        <v>170</v>
      </c>
      <c r="C69" s="64" t="s">
        <v>82</v>
      </c>
      <c r="D69" s="95" t="s">
        <v>83</v>
      </c>
      <c r="E69" s="58">
        <v>18531</v>
      </c>
      <c r="F69" s="93">
        <f>'смета 2024-25'!C68/'ФЭО 2024-25'!E69/2</f>
        <v>4.8567265662943173</v>
      </c>
    </row>
    <row r="70" spans="1:6">
      <c r="A70" s="212"/>
      <c r="B70" s="57" t="s">
        <v>230</v>
      </c>
      <c r="C70" s="64"/>
      <c r="D70" s="95"/>
      <c r="E70" s="58"/>
      <c r="F70" s="93"/>
    </row>
    <row r="71" spans="1:6" ht="65.25" customHeight="1">
      <c r="A71" s="212"/>
      <c r="B71" s="155" t="s">
        <v>172</v>
      </c>
      <c r="C71" s="64" t="s">
        <v>65</v>
      </c>
      <c r="D71" s="95" t="s">
        <v>83</v>
      </c>
      <c r="E71" s="58">
        <v>18531</v>
      </c>
      <c r="F71" s="93">
        <f>'смета 2024-25'!C70/'ФЭО 2024-25'!E71/2</f>
        <v>26.981814257190653</v>
      </c>
    </row>
    <row r="72" spans="1:6" ht="30.75" customHeight="1">
      <c r="A72" s="212"/>
      <c r="B72" s="8" t="s">
        <v>233</v>
      </c>
      <c r="C72" s="64" t="s">
        <v>65</v>
      </c>
      <c r="D72" s="95" t="s">
        <v>83</v>
      </c>
      <c r="E72" s="58">
        <v>18531</v>
      </c>
      <c r="F72" s="93">
        <v>10.79</v>
      </c>
    </row>
    <row r="73" spans="1:6" ht="30.75" customHeight="1">
      <c r="A73" s="212"/>
      <c r="B73" s="65" t="s">
        <v>1</v>
      </c>
      <c r="C73" s="64" t="s">
        <v>65</v>
      </c>
      <c r="D73" s="95" t="s">
        <v>83</v>
      </c>
      <c r="E73" s="58">
        <v>18531</v>
      </c>
      <c r="F73" s="93">
        <v>16.23</v>
      </c>
    </row>
    <row r="74" spans="1:6" ht="0.75" customHeight="1">
      <c r="A74" s="212"/>
      <c r="B74" s="65" t="s">
        <v>96</v>
      </c>
      <c r="C74" s="64" t="s">
        <v>65</v>
      </c>
      <c r="D74" s="95" t="s">
        <v>83</v>
      </c>
      <c r="E74" s="58">
        <v>19914</v>
      </c>
      <c r="F74" s="93">
        <f>'смета 2024-25'!C73/'ФЭО 2024-25'!E74</f>
        <v>0</v>
      </c>
    </row>
    <row r="75" spans="1:6" ht="18.75" customHeight="1">
      <c r="A75" s="212"/>
      <c r="B75" s="46" t="s">
        <v>187</v>
      </c>
      <c r="C75" s="64" t="s">
        <v>102</v>
      </c>
      <c r="D75" s="95" t="s">
        <v>83</v>
      </c>
      <c r="E75" s="58">
        <v>18531</v>
      </c>
      <c r="F75" s="93">
        <f>'смета 2024-25'!C74/'ФЭО 2024-25'!E75/2</f>
        <v>227.21709567751336</v>
      </c>
    </row>
    <row r="76" spans="1:6">
      <c r="A76" s="212"/>
      <c r="B76" s="57" t="s">
        <v>231</v>
      </c>
      <c r="C76" s="64"/>
      <c r="D76" s="95"/>
      <c r="E76" s="58"/>
      <c r="F76" s="93"/>
    </row>
    <row r="77" spans="1:6" ht="25.5">
      <c r="A77" s="212"/>
      <c r="B77" s="65" t="s">
        <v>174</v>
      </c>
      <c r="C77" s="64" t="s">
        <v>173</v>
      </c>
      <c r="D77" s="95" t="s">
        <v>83</v>
      </c>
      <c r="E77" s="58">
        <v>18531</v>
      </c>
      <c r="F77" s="93">
        <f>'смета 2024-25'!C76/'ФЭО 2024-25'!E77/2</f>
        <v>161.89088554314392</v>
      </c>
    </row>
    <row r="78" spans="1:6" ht="25.5">
      <c r="A78" s="169"/>
      <c r="B78" s="7" t="s">
        <v>202</v>
      </c>
      <c r="C78" s="64" t="s">
        <v>65</v>
      </c>
      <c r="D78" s="95" t="s">
        <v>83</v>
      </c>
      <c r="E78" s="58">
        <v>18531</v>
      </c>
      <c r="F78" s="204">
        <f>'смета 2024-25'!C77/'ФЭО 2024-25'!E78/2</f>
        <v>0.26981814257190656</v>
      </c>
    </row>
    <row r="79" spans="1:6">
      <c r="A79" s="79">
        <v>6</v>
      </c>
      <c r="B79" s="83" t="s">
        <v>13</v>
      </c>
      <c r="C79" s="80"/>
      <c r="D79" s="81"/>
      <c r="E79" s="81"/>
      <c r="F79" s="82">
        <v>10.79</v>
      </c>
    </row>
    <row r="80" spans="1:6" ht="15.75" thickBot="1">
      <c r="A80" s="78"/>
      <c r="B80" s="91" t="s">
        <v>41</v>
      </c>
      <c r="C80" s="148" t="s">
        <v>82</v>
      </c>
      <c r="D80" s="107" t="s">
        <v>83</v>
      </c>
      <c r="E80" s="58">
        <v>18531</v>
      </c>
      <c r="F80" s="74">
        <f>'смета 2024-25'!C79/'ФЭО 2024-25'!E80/2</f>
        <v>10.792725702876261</v>
      </c>
    </row>
    <row r="81" spans="1:6" ht="111" customHeight="1" thickBot="1">
      <c r="A81" s="120">
        <v>7</v>
      </c>
      <c r="B81" s="76" t="s">
        <v>154</v>
      </c>
      <c r="C81" s="150" t="s">
        <v>169</v>
      </c>
      <c r="D81" s="151" t="s">
        <v>83</v>
      </c>
      <c r="E81" s="152">
        <v>18531</v>
      </c>
      <c r="F81" s="77">
        <v>59.36</v>
      </c>
    </row>
    <row r="82" spans="1:6" ht="30" customHeight="1" thickBot="1">
      <c r="A82" s="145"/>
      <c r="B82" s="80" t="s">
        <v>166</v>
      </c>
      <c r="C82" s="146" t="s">
        <v>167</v>
      </c>
      <c r="D82" s="153" t="s">
        <v>83</v>
      </c>
      <c r="E82" s="152">
        <v>18531</v>
      </c>
      <c r="F82" s="147">
        <v>70.69</v>
      </c>
    </row>
    <row r="83" spans="1:6" ht="19.5" customHeight="1" thickBot="1">
      <c r="A83" s="206" t="s">
        <v>234</v>
      </c>
      <c r="B83" s="207"/>
      <c r="C83" s="207"/>
      <c r="D83" s="207"/>
      <c r="E83" s="207"/>
      <c r="F83" s="108">
        <f>SUM(F81,F79,F54,F50,F33,F27,F21)-F82</f>
        <v>1549.9976763261561</v>
      </c>
    </row>
    <row r="84" spans="1:6" ht="31.5" customHeight="1" thickBot="1">
      <c r="A84" s="206" t="s">
        <v>101</v>
      </c>
      <c r="B84" s="207"/>
      <c r="C84" s="207"/>
      <c r="D84" s="207"/>
      <c r="E84" s="207"/>
      <c r="F84" s="108">
        <f>F83</f>
        <v>1549.9976763261561</v>
      </c>
    </row>
    <row r="85" spans="1:6" ht="18.75">
      <c r="C85" s="60"/>
    </row>
    <row r="86" spans="1:6" ht="15.75">
      <c r="A86" s="121" t="s">
        <v>50</v>
      </c>
      <c r="B86"/>
      <c r="C86" s="122" t="s">
        <v>139</v>
      </c>
    </row>
    <row r="87" spans="1:6" ht="18.75">
      <c r="C87" s="60"/>
    </row>
    <row r="88" spans="1:6" ht="18.75">
      <c r="C88" s="60"/>
    </row>
    <row r="89" spans="1:6">
      <c r="C89" s="61"/>
    </row>
  </sheetData>
  <mergeCells count="15">
    <mergeCell ref="D5:F5"/>
    <mergeCell ref="D1:F1"/>
    <mergeCell ref="D2:F2"/>
    <mergeCell ref="D3:F3"/>
    <mergeCell ref="D4:F4"/>
    <mergeCell ref="A84:E84"/>
    <mergeCell ref="D6:F6"/>
    <mergeCell ref="D7:F7"/>
    <mergeCell ref="D8:F8"/>
    <mergeCell ref="A22:A26"/>
    <mergeCell ref="A28:A32"/>
    <mergeCell ref="A34:A43"/>
    <mergeCell ref="A51:A53"/>
    <mergeCell ref="A57:A77"/>
    <mergeCell ref="A83:E83"/>
  </mergeCells>
  <phoneticPr fontId="27" type="noConversion"/>
  <printOptions horizontalCentered="1"/>
  <pageMargins left="0.23622047244094491" right="0.23622047244094491" top="0.74803149606299213" bottom="0.74803149606299213" header="0.31496062992125984" footer="0.31496062992125984"/>
  <pageSetup paperSize="9" scale="23" orientation="landscape" r:id="rId1"/>
</worksheet>
</file>

<file path=xl/worksheets/sheet3.xml><?xml version="1.0" encoding="utf-8"?>
<worksheet xmlns="http://schemas.openxmlformats.org/spreadsheetml/2006/main" xmlns:r="http://schemas.openxmlformats.org/officeDocument/2006/relationships">
  <dimension ref="A1:IV32"/>
  <sheetViews>
    <sheetView topLeftCell="A3" workbookViewId="0">
      <selection activeCell="GN5" sqref="GN5"/>
    </sheetView>
  </sheetViews>
  <sheetFormatPr defaultColWidth="0.85546875" defaultRowHeight="12.75"/>
  <cols>
    <col min="1" max="17" width="0.85546875" style="125"/>
    <col min="18" max="18" width="0.85546875" style="125" customWidth="1"/>
    <col min="19" max="20" width="0.85546875" style="125" hidden="1" customWidth="1"/>
    <col min="21" max="28" width="0.85546875" style="125"/>
    <col min="29" max="29" width="0.28515625" style="125" customWidth="1"/>
    <col min="30" max="30" width="0.85546875" style="125" hidden="1" customWidth="1"/>
    <col min="31" max="73" width="0.85546875" style="125"/>
    <col min="74" max="74" width="0.7109375" style="125" customWidth="1"/>
    <col min="75" max="75" width="0.85546875" style="125" hidden="1" customWidth="1"/>
    <col min="76" max="89" width="0.85546875" style="125"/>
    <col min="90" max="90" width="0.140625" style="125" customWidth="1"/>
    <col min="91" max="100" width="0.85546875" style="125"/>
    <col min="101" max="101" width="0.140625" style="125" customWidth="1"/>
    <col min="102" max="111" width="0.85546875" style="125"/>
    <col min="112" max="112" width="0.85546875" style="125" hidden="1" customWidth="1"/>
    <col min="113" max="121" width="0.85546875" style="125"/>
    <col min="122" max="122" width="0.7109375" style="125" customWidth="1"/>
    <col min="123" max="123" width="0.85546875" style="125" hidden="1" customWidth="1"/>
    <col min="124" max="146" width="0.85546875" style="125"/>
    <col min="147" max="147" width="0.28515625" style="125" customWidth="1"/>
    <col min="148" max="149" width="0.85546875" style="125" hidden="1" customWidth="1"/>
    <col min="150" max="150" width="0.5703125" style="125" hidden="1" customWidth="1"/>
    <col min="151" max="151" width="0.85546875" style="125" hidden="1" customWidth="1"/>
    <col min="152" max="16384" width="0.85546875" style="125"/>
  </cols>
  <sheetData>
    <row r="1" spans="1:256" s="123" customFormat="1" ht="35.25" customHeight="1">
      <c r="DP1" s="124"/>
      <c r="DQ1" s="124"/>
      <c r="DR1" s="124"/>
      <c r="DS1" s="124"/>
      <c r="DT1" s="124"/>
      <c r="DU1" s="124"/>
      <c r="DW1" s="124"/>
      <c r="DY1" s="234" t="s">
        <v>103</v>
      </c>
      <c r="DZ1" s="234"/>
      <c r="EA1" s="234"/>
      <c r="EB1" s="234"/>
      <c r="EC1" s="234"/>
      <c r="ED1" s="234"/>
      <c r="EE1" s="234"/>
      <c r="EF1" s="234"/>
      <c r="EG1" s="234"/>
      <c r="EH1" s="234"/>
      <c r="EI1" s="234"/>
      <c r="EJ1" s="234"/>
      <c r="EK1" s="234"/>
      <c r="EL1" s="234"/>
      <c r="EM1" s="234"/>
      <c r="EN1" s="234"/>
      <c r="EO1" s="234"/>
      <c r="EP1" s="234"/>
      <c r="EQ1" s="234"/>
      <c r="ER1" s="234"/>
      <c r="ES1" s="234"/>
      <c r="ET1" s="234"/>
      <c r="EU1" s="234"/>
      <c r="EV1" s="234"/>
      <c r="EW1" s="234"/>
      <c r="EX1" s="234"/>
      <c r="EY1" s="234"/>
      <c r="EZ1" s="234"/>
      <c r="FA1" s="234"/>
      <c r="FB1" s="234"/>
      <c r="FC1" s="234"/>
      <c r="FD1" s="234"/>
      <c r="FE1" s="234"/>
      <c r="FF1" s="234"/>
      <c r="FG1" s="234"/>
      <c r="FH1" s="234"/>
      <c r="FI1" s="234"/>
      <c r="FJ1" s="234"/>
    </row>
    <row r="3" spans="1:256">
      <c r="EV3" s="235" t="s">
        <v>104</v>
      </c>
      <c r="EW3" s="236"/>
      <c r="EX3" s="236"/>
      <c r="EY3" s="236"/>
      <c r="EZ3" s="236"/>
      <c r="FA3" s="236"/>
      <c r="FB3" s="236"/>
      <c r="FC3" s="236"/>
      <c r="FD3" s="236"/>
      <c r="FE3" s="236"/>
      <c r="FF3" s="236"/>
      <c r="FG3" s="236"/>
      <c r="FH3" s="236"/>
      <c r="FI3" s="236"/>
      <c r="FJ3" s="237"/>
    </row>
    <row r="4" spans="1:256">
      <c r="ET4" s="126" t="s">
        <v>105</v>
      </c>
      <c r="EV4" s="235" t="s">
        <v>106</v>
      </c>
      <c r="EW4" s="236"/>
      <c r="EX4" s="236"/>
      <c r="EY4" s="236"/>
      <c r="EZ4" s="236"/>
      <c r="FA4" s="236"/>
      <c r="FB4" s="236"/>
      <c r="FC4" s="236"/>
      <c r="FD4" s="236"/>
      <c r="FE4" s="236"/>
      <c r="FF4" s="236"/>
      <c r="FG4" s="236"/>
      <c r="FH4" s="236"/>
      <c r="FI4" s="236"/>
      <c r="FJ4" s="237"/>
    </row>
    <row r="5" spans="1:256" s="127" customFormat="1">
      <c r="A5" s="238" t="s">
        <v>140</v>
      </c>
      <c r="B5" s="238"/>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c r="BF5" s="238"/>
      <c r="BG5" s="238"/>
      <c r="BH5" s="238"/>
      <c r="BI5" s="238"/>
      <c r="BJ5" s="238"/>
      <c r="BK5" s="238"/>
      <c r="BL5" s="238"/>
      <c r="BM5" s="238"/>
      <c r="BN5" s="238"/>
      <c r="BO5" s="238"/>
      <c r="BP5" s="238"/>
      <c r="BQ5" s="238"/>
      <c r="BR5" s="238"/>
      <c r="BS5" s="238"/>
      <c r="BT5" s="238"/>
      <c r="BU5" s="238"/>
      <c r="BV5" s="238"/>
      <c r="BW5" s="238"/>
      <c r="BX5" s="238"/>
      <c r="BY5" s="238"/>
      <c r="BZ5" s="238"/>
      <c r="CA5" s="238"/>
      <c r="CB5" s="238"/>
      <c r="CC5" s="238"/>
      <c r="CD5" s="238"/>
      <c r="CE5" s="238"/>
      <c r="CF5" s="238"/>
      <c r="CG5" s="238"/>
      <c r="CH5" s="238"/>
      <c r="CI5" s="238"/>
      <c r="CJ5" s="238"/>
      <c r="CK5" s="238"/>
      <c r="CL5" s="238"/>
      <c r="CM5" s="238"/>
      <c r="CN5" s="238"/>
      <c r="CO5" s="238"/>
      <c r="CP5" s="238"/>
      <c r="CQ5" s="238"/>
      <c r="CR5" s="238"/>
      <c r="CS5" s="238"/>
      <c r="CT5" s="238"/>
      <c r="CU5" s="238"/>
      <c r="CV5" s="238"/>
      <c r="CW5" s="238"/>
      <c r="CX5" s="238"/>
      <c r="CY5" s="238"/>
      <c r="CZ5" s="238"/>
      <c r="DA5" s="238"/>
      <c r="DB5" s="238"/>
      <c r="DC5" s="238"/>
      <c r="DD5" s="238"/>
      <c r="DE5" s="238"/>
      <c r="DF5" s="238"/>
      <c r="DG5" s="238"/>
      <c r="DH5" s="238"/>
      <c r="DI5" s="238"/>
      <c r="DJ5" s="238"/>
      <c r="DK5" s="238"/>
      <c r="DL5" s="238"/>
      <c r="DM5" s="238"/>
      <c r="DN5" s="238"/>
      <c r="DO5" s="238"/>
      <c r="DP5" s="238"/>
      <c r="DQ5" s="238"/>
      <c r="DR5" s="238"/>
      <c r="DS5" s="238"/>
      <c r="DT5" s="238"/>
      <c r="DU5" s="238"/>
      <c r="DV5" s="238"/>
      <c r="DW5" s="238"/>
      <c r="DX5" s="238"/>
      <c r="DY5" s="238"/>
      <c r="DZ5" s="238"/>
      <c r="EA5" s="238"/>
      <c r="EB5" s="238"/>
      <c r="EC5" s="238"/>
      <c r="ED5" s="238"/>
      <c r="EE5" s="238"/>
      <c r="EF5" s="238"/>
      <c r="EG5" s="238"/>
      <c r="EH5" s="238"/>
      <c r="EI5" s="238"/>
      <c r="EJ5" s="125"/>
      <c r="EK5" s="125"/>
      <c r="EL5" s="125"/>
      <c r="EM5" s="125"/>
      <c r="EN5" s="125"/>
      <c r="EO5" s="125"/>
      <c r="EP5" s="125"/>
      <c r="EQ5" s="125"/>
      <c r="ER5" s="125"/>
      <c r="ES5" s="125"/>
      <c r="ET5" s="126" t="s">
        <v>107</v>
      </c>
      <c r="EU5" s="125"/>
      <c r="EV5" s="239"/>
      <c r="EW5" s="240"/>
      <c r="EX5" s="240"/>
      <c r="EY5" s="240"/>
      <c r="EZ5" s="240"/>
      <c r="FA5" s="240"/>
      <c r="FB5" s="240"/>
      <c r="FC5" s="240"/>
      <c r="FD5" s="240"/>
      <c r="FE5" s="240"/>
      <c r="FF5" s="240"/>
      <c r="FG5" s="240"/>
      <c r="FH5" s="240"/>
      <c r="FI5" s="240"/>
      <c r="FJ5" s="241"/>
      <c r="FK5" s="125"/>
      <c r="FL5" s="125"/>
      <c r="FM5" s="125"/>
      <c r="FN5" s="125"/>
      <c r="FO5" s="125"/>
      <c r="FP5" s="125"/>
      <c r="FQ5" s="125"/>
      <c r="FR5" s="125"/>
      <c r="FS5" s="125"/>
      <c r="FT5" s="125"/>
      <c r="FU5" s="125"/>
      <c r="FV5" s="125"/>
      <c r="FW5" s="125"/>
      <c r="FX5" s="125"/>
      <c r="FY5" s="125"/>
      <c r="FZ5" s="125"/>
      <c r="GA5" s="125"/>
      <c r="GB5" s="125"/>
      <c r="GC5" s="125"/>
      <c r="GD5" s="125"/>
      <c r="GE5" s="125"/>
      <c r="GF5" s="125"/>
      <c r="GG5" s="125"/>
      <c r="GH5" s="125"/>
      <c r="GI5" s="125"/>
      <c r="GJ5" s="125"/>
      <c r="GK5" s="125"/>
      <c r="GL5" s="125"/>
      <c r="GM5" s="125"/>
      <c r="GN5" s="125"/>
      <c r="GO5" s="125"/>
      <c r="GP5" s="125"/>
      <c r="GQ5" s="125"/>
      <c r="GR5" s="125"/>
      <c r="GS5" s="125"/>
      <c r="GT5" s="125"/>
      <c r="GU5" s="125"/>
      <c r="GV5" s="125"/>
      <c r="GW5" s="125"/>
      <c r="GX5" s="125"/>
      <c r="GY5" s="125"/>
      <c r="GZ5" s="125"/>
      <c r="HA5" s="125"/>
      <c r="HB5" s="125"/>
      <c r="HC5" s="125"/>
      <c r="HD5" s="125"/>
      <c r="HE5" s="125"/>
      <c r="HF5" s="125"/>
      <c r="HG5" s="125"/>
      <c r="HH5" s="125"/>
      <c r="HI5" s="125"/>
      <c r="HJ5" s="125"/>
      <c r="HK5" s="125"/>
      <c r="HL5" s="125"/>
      <c r="HM5" s="125"/>
      <c r="HN5" s="125"/>
      <c r="HO5" s="125"/>
      <c r="HP5" s="125"/>
      <c r="HQ5" s="125"/>
      <c r="HR5" s="125"/>
      <c r="HS5" s="125"/>
      <c r="HT5" s="125"/>
      <c r="HU5" s="125"/>
      <c r="HV5" s="125"/>
      <c r="HW5" s="125"/>
      <c r="HX5" s="125"/>
      <c r="HY5" s="125"/>
      <c r="HZ5" s="125"/>
      <c r="IA5" s="125"/>
      <c r="IB5" s="125"/>
      <c r="IC5" s="125"/>
      <c r="ID5" s="125"/>
      <c r="IE5" s="125"/>
      <c r="IF5" s="125"/>
      <c r="IG5" s="125"/>
      <c r="IH5" s="125"/>
      <c r="II5" s="125"/>
      <c r="IJ5" s="125"/>
      <c r="IK5" s="125"/>
      <c r="IL5" s="125"/>
      <c r="IM5" s="125"/>
      <c r="IN5" s="125"/>
      <c r="IO5" s="125"/>
      <c r="IP5" s="125"/>
      <c r="IQ5" s="125"/>
      <c r="IR5" s="125"/>
      <c r="IS5" s="125"/>
      <c r="IT5" s="125"/>
      <c r="IU5" s="125"/>
      <c r="IV5" s="125"/>
    </row>
    <row r="6" spans="1:256" s="128" customFormat="1" ht="11.25">
      <c r="A6" s="261" t="s">
        <v>108</v>
      </c>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1"/>
      <c r="AR6" s="261"/>
      <c r="AS6" s="261"/>
      <c r="AT6" s="261"/>
      <c r="AU6" s="261"/>
      <c r="AV6" s="261"/>
      <c r="AW6" s="261"/>
      <c r="AX6" s="261"/>
      <c r="AY6" s="261"/>
      <c r="AZ6" s="261"/>
      <c r="BA6" s="261"/>
      <c r="BB6" s="261"/>
      <c r="BC6" s="261"/>
      <c r="BD6" s="261"/>
      <c r="BE6" s="261"/>
      <c r="BF6" s="261"/>
      <c r="BG6" s="261"/>
      <c r="BH6" s="261"/>
      <c r="BI6" s="261"/>
      <c r="BJ6" s="261"/>
      <c r="BK6" s="261"/>
      <c r="BL6" s="261"/>
      <c r="BM6" s="261"/>
      <c r="BN6" s="261"/>
      <c r="BO6" s="261"/>
      <c r="BP6" s="261"/>
      <c r="BQ6" s="261"/>
      <c r="BR6" s="261"/>
      <c r="BS6" s="261"/>
      <c r="BT6" s="261"/>
      <c r="BU6" s="261"/>
      <c r="BV6" s="261"/>
      <c r="BW6" s="261"/>
      <c r="BX6" s="261"/>
      <c r="BY6" s="261"/>
      <c r="BZ6" s="261"/>
      <c r="CA6" s="261"/>
      <c r="CB6" s="261"/>
      <c r="CC6" s="261"/>
      <c r="CD6" s="261"/>
      <c r="CE6" s="261"/>
      <c r="CF6" s="261"/>
      <c r="CG6" s="261"/>
      <c r="CH6" s="261"/>
      <c r="CI6" s="261"/>
      <c r="CJ6" s="261"/>
      <c r="CK6" s="261"/>
      <c r="CL6" s="261"/>
      <c r="CM6" s="261"/>
      <c r="CN6" s="261"/>
      <c r="CO6" s="261"/>
      <c r="CP6" s="261"/>
      <c r="CQ6" s="261"/>
      <c r="CR6" s="261"/>
      <c r="CS6" s="261"/>
      <c r="CT6" s="261"/>
      <c r="CU6" s="261"/>
      <c r="CV6" s="261"/>
      <c r="CW6" s="261"/>
      <c r="CX6" s="261"/>
      <c r="CY6" s="261"/>
      <c r="CZ6" s="261"/>
      <c r="DA6" s="261"/>
      <c r="DB6" s="261"/>
      <c r="DC6" s="261"/>
      <c r="DD6" s="261"/>
      <c r="DE6" s="261"/>
      <c r="DF6" s="261"/>
      <c r="DG6" s="261"/>
      <c r="DH6" s="261"/>
      <c r="DI6" s="261"/>
      <c r="DJ6" s="261"/>
      <c r="DK6" s="261"/>
      <c r="DL6" s="261"/>
      <c r="DM6" s="261"/>
      <c r="DN6" s="261"/>
      <c r="DO6" s="261"/>
      <c r="DP6" s="261"/>
      <c r="DQ6" s="261"/>
      <c r="DR6" s="261"/>
      <c r="DS6" s="261"/>
      <c r="DT6" s="261"/>
      <c r="DU6" s="261"/>
      <c r="DV6" s="261"/>
      <c r="DW6" s="261"/>
      <c r="DX6" s="261"/>
      <c r="DY6" s="261"/>
      <c r="DZ6" s="261"/>
      <c r="EA6" s="261"/>
      <c r="EB6" s="261"/>
      <c r="EC6" s="261"/>
      <c r="ED6" s="261"/>
      <c r="EE6" s="261"/>
      <c r="EF6" s="261"/>
      <c r="EG6" s="261"/>
      <c r="EH6" s="261"/>
      <c r="EI6" s="261"/>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123"/>
      <c r="GZ6" s="123"/>
      <c r="HA6" s="123"/>
      <c r="HB6" s="123"/>
      <c r="HC6" s="123"/>
      <c r="HD6" s="123"/>
      <c r="HE6" s="123"/>
      <c r="HF6" s="123"/>
      <c r="HG6" s="123"/>
      <c r="HH6" s="123"/>
      <c r="HI6" s="123"/>
      <c r="HJ6" s="123"/>
      <c r="HK6" s="123"/>
      <c r="HL6" s="123"/>
      <c r="HM6" s="123"/>
      <c r="HN6" s="123"/>
      <c r="HO6" s="123"/>
      <c r="HP6" s="123"/>
      <c r="HQ6" s="123"/>
      <c r="HR6" s="123"/>
      <c r="HS6" s="123"/>
      <c r="HT6" s="123"/>
      <c r="HU6" s="123"/>
      <c r="HV6" s="123"/>
      <c r="HW6" s="123"/>
      <c r="HX6" s="123"/>
      <c r="HY6" s="123"/>
      <c r="HZ6" s="123"/>
      <c r="IA6" s="123"/>
      <c r="IB6" s="123"/>
      <c r="IC6" s="123"/>
      <c r="ID6" s="123"/>
      <c r="IE6" s="123"/>
      <c r="IF6" s="123"/>
      <c r="IG6" s="123"/>
      <c r="IH6" s="123"/>
      <c r="II6" s="123"/>
      <c r="IJ6" s="123"/>
      <c r="IK6" s="123"/>
      <c r="IL6" s="123"/>
      <c r="IM6" s="123"/>
      <c r="IN6" s="123"/>
      <c r="IO6" s="123"/>
      <c r="IP6" s="123"/>
      <c r="IQ6" s="123"/>
      <c r="IR6" s="123"/>
      <c r="IS6" s="123"/>
      <c r="IT6" s="123"/>
      <c r="IU6" s="123"/>
      <c r="IV6" s="123"/>
    </row>
    <row r="8" spans="1:256" ht="13.5" customHeight="1">
      <c r="BQ8" s="244" t="s">
        <v>109</v>
      </c>
      <c r="BR8" s="245"/>
      <c r="BS8" s="245"/>
      <c r="BT8" s="245"/>
      <c r="BU8" s="245"/>
      <c r="BV8" s="245"/>
      <c r="BW8" s="245"/>
      <c r="BX8" s="245"/>
      <c r="BY8" s="245"/>
      <c r="BZ8" s="245"/>
      <c r="CA8" s="245"/>
      <c r="CB8" s="245"/>
      <c r="CC8" s="245"/>
      <c r="CD8" s="245"/>
      <c r="CE8" s="245"/>
      <c r="CF8" s="245"/>
      <c r="CG8" s="245"/>
      <c r="CH8" s="246"/>
      <c r="CI8" s="244" t="s">
        <v>110</v>
      </c>
      <c r="CJ8" s="245"/>
      <c r="CK8" s="245"/>
      <c r="CL8" s="245"/>
      <c r="CM8" s="245"/>
      <c r="CN8" s="245"/>
      <c r="CO8" s="245"/>
      <c r="CP8" s="245"/>
      <c r="CQ8" s="245"/>
      <c r="CR8" s="245"/>
      <c r="CS8" s="245"/>
      <c r="CT8" s="245"/>
      <c r="CU8" s="245"/>
      <c r="CV8" s="245"/>
      <c r="CW8" s="245"/>
      <c r="CX8" s="245"/>
      <c r="CY8" s="245"/>
      <c r="CZ8" s="246"/>
    </row>
    <row r="9" spans="1:256" ht="15" customHeight="1">
      <c r="BO9" s="129" t="s">
        <v>111</v>
      </c>
      <c r="BQ9" s="264"/>
      <c r="BR9" s="265"/>
      <c r="BS9" s="265"/>
      <c r="BT9" s="265"/>
      <c r="BU9" s="265"/>
      <c r="BV9" s="265"/>
      <c r="BW9" s="265"/>
      <c r="BX9" s="265"/>
      <c r="BY9" s="265"/>
      <c r="BZ9" s="265"/>
      <c r="CA9" s="265"/>
      <c r="CB9" s="265"/>
      <c r="CC9" s="265"/>
      <c r="CD9" s="265"/>
      <c r="CE9" s="265"/>
      <c r="CF9" s="265"/>
      <c r="CG9" s="265"/>
      <c r="CH9" s="266"/>
      <c r="CI9" s="264"/>
      <c r="CJ9" s="265"/>
      <c r="CK9" s="265"/>
      <c r="CL9" s="265"/>
      <c r="CM9" s="265"/>
      <c r="CN9" s="265"/>
      <c r="CO9" s="265"/>
      <c r="CP9" s="265"/>
      <c r="CQ9" s="265"/>
      <c r="CR9" s="265"/>
      <c r="CS9" s="265"/>
      <c r="CT9" s="265"/>
      <c r="CU9" s="265"/>
      <c r="CV9" s="265"/>
      <c r="CW9" s="265"/>
      <c r="CX9" s="265"/>
      <c r="CY9" s="265"/>
      <c r="CZ9" s="266"/>
      <c r="DE9" s="125" t="s">
        <v>112</v>
      </c>
    </row>
    <row r="10" spans="1:256">
      <c r="DE10" s="125" t="s">
        <v>113</v>
      </c>
      <c r="EE10" s="262"/>
      <c r="EF10" s="262"/>
      <c r="EG10" s="262"/>
      <c r="EH10" s="125" t="s">
        <v>114</v>
      </c>
      <c r="EJ10" s="238"/>
      <c r="EK10" s="238"/>
      <c r="EL10" s="238"/>
      <c r="EM10" s="238"/>
      <c r="EN10" s="238"/>
      <c r="EO10" s="238"/>
      <c r="EP10" s="238"/>
      <c r="EQ10" s="238"/>
      <c r="ER10" s="238"/>
      <c r="ES10" s="263"/>
      <c r="ET10" s="263"/>
      <c r="EU10" s="263"/>
      <c r="EV10" s="263"/>
      <c r="EW10" s="273"/>
      <c r="EX10" s="273"/>
      <c r="EY10" s="273"/>
      <c r="FA10" s="125" t="s">
        <v>115</v>
      </c>
      <c r="FF10" s="262"/>
      <c r="FG10" s="262"/>
      <c r="FH10" s="262"/>
      <c r="FI10" s="262"/>
      <c r="FJ10" s="262"/>
    </row>
    <row r="11" spans="1:256">
      <c r="AH11" s="126" t="s">
        <v>116</v>
      </c>
      <c r="AJ11" s="238"/>
      <c r="AK11" s="238"/>
      <c r="AL11" s="238"/>
      <c r="AM11" s="238"/>
      <c r="AN11" s="238"/>
      <c r="AO11" s="238"/>
      <c r="AP11" s="238"/>
      <c r="AQ11" s="238"/>
      <c r="AR11" s="238"/>
      <c r="AS11" s="238"/>
      <c r="AT11" s="238"/>
      <c r="AU11" s="238"/>
      <c r="AW11" s="125" t="s">
        <v>117</v>
      </c>
      <c r="AZ11" s="262"/>
      <c r="BA11" s="262"/>
      <c r="BB11" s="262"/>
      <c r="BC11" s="125" t="s">
        <v>114</v>
      </c>
      <c r="BE11" s="238"/>
      <c r="BF11" s="238"/>
      <c r="BG11" s="238"/>
      <c r="BH11" s="238"/>
      <c r="BI11" s="238"/>
      <c r="BJ11" s="238"/>
      <c r="BK11" s="238"/>
      <c r="BL11" s="238"/>
      <c r="BM11" s="238"/>
      <c r="BN11" s="238"/>
      <c r="BO11" s="238"/>
      <c r="BP11" s="238"/>
      <c r="BQ11" s="263">
        <v>20</v>
      </c>
      <c r="BR11" s="263"/>
      <c r="BS11" s="263"/>
      <c r="BT11" s="263"/>
      <c r="BU11" s="273"/>
      <c r="BV11" s="273"/>
      <c r="BW11" s="273"/>
      <c r="BY11" s="125" t="s">
        <v>118</v>
      </c>
      <c r="DE11" s="125" t="s">
        <v>119</v>
      </c>
      <c r="DW11" s="130"/>
      <c r="DX11" s="238"/>
      <c r="DY11" s="238"/>
      <c r="DZ11" s="238"/>
      <c r="EA11" s="238"/>
      <c r="EB11" s="238"/>
      <c r="EC11" s="238"/>
      <c r="ED11" s="238"/>
      <c r="EE11" s="238"/>
      <c r="EF11" s="238"/>
      <c r="EG11" s="238"/>
      <c r="EH11" s="238"/>
      <c r="EI11" s="238"/>
      <c r="EJ11" s="238"/>
      <c r="EK11" s="238"/>
      <c r="EL11" s="238"/>
      <c r="EM11" s="238"/>
      <c r="EN11" s="238"/>
      <c r="EO11" s="238"/>
      <c r="EP11" s="238"/>
      <c r="EQ11" s="238"/>
      <c r="ER11" s="238"/>
      <c r="ES11" s="238"/>
      <c r="ET11" s="238"/>
      <c r="EU11" s="238"/>
      <c r="EV11" s="238"/>
      <c r="EW11" s="238"/>
      <c r="EX11" s="238"/>
      <c r="EY11" s="238"/>
      <c r="EZ11" s="238"/>
      <c r="FA11" s="238"/>
      <c r="FB11" s="238"/>
      <c r="FJ11" s="126" t="s">
        <v>120</v>
      </c>
    </row>
    <row r="13" spans="1:256" s="131" customFormat="1" ht="12.75" customHeight="1">
      <c r="A13" s="247" t="s">
        <v>121</v>
      </c>
      <c r="B13" s="248"/>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9"/>
      <c r="AE13" s="253" t="s">
        <v>122</v>
      </c>
      <c r="AF13" s="254"/>
      <c r="AG13" s="254"/>
      <c r="AH13" s="254"/>
      <c r="AI13" s="254"/>
      <c r="AJ13" s="254"/>
      <c r="AK13" s="254"/>
      <c r="AL13" s="254"/>
      <c r="AM13" s="254"/>
      <c r="AN13" s="254"/>
      <c r="AO13" s="254"/>
      <c r="AP13" s="254"/>
      <c r="AQ13" s="254"/>
      <c r="AR13" s="254"/>
      <c r="AS13" s="254"/>
      <c r="AT13" s="254"/>
      <c r="AU13" s="254"/>
      <c r="AV13" s="254"/>
      <c r="AW13" s="254"/>
      <c r="AX13" s="254"/>
      <c r="AY13" s="254"/>
      <c r="AZ13" s="254"/>
      <c r="BA13" s="254"/>
      <c r="BB13" s="254"/>
      <c r="BC13" s="254"/>
      <c r="BD13" s="254"/>
      <c r="BE13" s="254"/>
      <c r="BF13" s="254"/>
      <c r="BG13" s="254"/>
      <c r="BH13" s="255"/>
      <c r="BI13" s="253" t="s">
        <v>123</v>
      </c>
      <c r="BJ13" s="254"/>
      <c r="BK13" s="254"/>
      <c r="BL13" s="254"/>
      <c r="BM13" s="254"/>
      <c r="BN13" s="254"/>
      <c r="BO13" s="254"/>
      <c r="BP13" s="254"/>
      <c r="BQ13" s="254"/>
      <c r="BR13" s="254"/>
      <c r="BS13" s="254"/>
      <c r="BT13" s="254"/>
      <c r="BU13" s="254"/>
      <c r="BV13" s="254"/>
      <c r="BW13" s="255"/>
      <c r="BX13" s="253" t="s">
        <v>124</v>
      </c>
      <c r="BY13" s="254"/>
      <c r="BZ13" s="254"/>
      <c r="CA13" s="254"/>
      <c r="CB13" s="254"/>
      <c r="CC13" s="254"/>
      <c r="CD13" s="254"/>
      <c r="CE13" s="254"/>
      <c r="CF13" s="254"/>
      <c r="CG13" s="254"/>
      <c r="CH13" s="254"/>
      <c r="CI13" s="254"/>
      <c r="CJ13" s="254"/>
      <c r="CK13" s="254"/>
      <c r="CL13" s="255"/>
      <c r="CM13" s="247" t="s">
        <v>125</v>
      </c>
      <c r="CN13" s="248"/>
      <c r="CO13" s="248"/>
      <c r="CP13" s="248"/>
      <c r="CQ13" s="248"/>
      <c r="CR13" s="248"/>
      <c r="CS13" s="248"/>
      <c r="CT13" s="248"/>
      <c r="CU13" s="248"/>
      <c r="CV13" s="248"/>
      <c r="CW13" s="248"/>
      <c r="CX13" s="248"/>
      <c r="CY13" s="248"/>
      <c r="CZ13" s="248"/>
      <c r="DA13" s="248"/>
      <c r="DB13" s="248"/>
      <c r="DC13" s="248"/>
      <c r="DD13" s="248"/>
      <c r="DE13" s="248"/>
      <c r="DF13" s="248"/>
      <c r="DG13" s="248"/>
      <c r="DH13" s="248"/>
      <c r="DI13" s="248"/>
      <c r="DJ13" s="248"/>
      <c r="DK13" s="248"/>
      <c r="DL13" s="248"/>
      <c r="DM13" s="248"/>
      <c r="DN13" s="248"/>
      <c r="DO13" s="248"/>
      <c r="DP13" s="248"/>
      <c r="DQ13" s="248"/>
      <c r="DR13" s="248"/>
      <c r="DS13" s="249"/>
      <c r="DT13" s="267" t="s">
        <v>126</v>
      </c>
      <c r="DU13" s="268"/>
      <c r="DV13" s="268"/>
      <c r="DW13" s="268"/>
      <c r="DX13" s="268"/>
      <c r="DY13" s="268"/>
      <c r="DZ13" s="268"/>
      <c r="EA13" s="268"/>
      <c r="EB13" s="268"/>
      <c r="EC13" s="268"/>
      <c r="ED13" s="268"/>
      <c r="EE13" s="268"/>
      <c r="EF13" s="268"/>
      <c r="EG13" s="268"/>
      <c r="EH13" s="268"/>
      <c r="EI13" s="268"/>
      <c r="EJ13" s="268"/>
      <c r="EK13" s="268"/>
      <c r="EL13" s="268"/>
      <c r="EM13" s="268"/>
      <c r="EN13" s="268"/>
      <c r="EO13" s="268"/>
      <c r="EP13" s="268"/>
      <c r="EQ13" s="268"/>
      <c r="ER13" s="268"/>
      <c r="ES13" s="268"/>
      <c r="ET13" s="268"/>
      <c r="EU13" s="269"/>
      <c r="EV13" s="267" t="s">
        <v>141</v>
      </c>
      <c r="EW13" s="268"/>
      <c r="EX13" s="268"/>
      <c r="EY13" s="268"/>
      <c r="EZ13" s="268"/>
      <c r="FA13" s="268"/>
      <c r="FB13" s="268"/>
      <c r="FC13" s="268"/>
      <c r="FD13" s="268"/>
      <c r="FE13" s="268"/>
      <c r="FF13" s="268"/>
      <c r="FG13" s="268"/>
      <c r="FH13" s="268"/>
      <c r="FI13" s="268"/>
      <c r="FJ13" s="269"/>
      <c r="FK13" s="125"/>
      <c r="FL13" s="125"/>
      <c r="FM13" s="125"/>
      <c r="FN13" s="125"/>
      <c r="FO13" s="125"/>
      <c r="FP13" s="125"/>
      <c r="FQ13" s="125"/>
      <c r="FR13" s="125"/>
      <c r="FS13" s="125"/>
      <c r="FT13" s="125"/>
      <c r="FU13" s="125"/>
      <c r="FV13" s="125"/>
      <c r="FW13" s="125"/>
      <c r="FX13" s="125"/>
      <c r="FY13" s="125"/>
      <c r="FZ13" s="125"/>
      <c r="GA13" s="125"/>
      <c r="GB13" s="125"/>
      <c r="GC13" s="125"/>
      <c r="GD13" s="125"/>
      <c r="GE13" s="125"/>
      <c r="GF13" s="125"/>
      <c r="GG13" s="125"/>
      <c r="GH13" s="125"/>
      <c r="GI13" s="125"/>
      <c r="GJ13" s="125"/>
      <c r="GK13" s="125"/>
      <c r="GL13" s="125"/>
      <c r="GM13" s="125"/>
      <c r="GN13" s="125"/>
      <c r="GO13" s="125"/>
      <c r="GP13" s="125"/>
      <c r="GQ13" s="125"/>
      <c r="GR13" s="125"/>
      <c r="GS13" s="125"/>
      <c r="GT13" s="125"/>
      <c r="GU13" s="125"/>
      <c r="GV13" s="125"/>
      <c r="GW13" s="125"/>
      <c r="GX13" s="125"/>
      <c r="GY13" s="125"/>
      <c r="GZ13" s="125"/>
      <c r="HA13" s="125"/>
      <c r="HB13" s="125"/>
      <c r="HC13" s="125"/>
      <c r="HD13" s="125"/>
      <c r="HE13" s="125"/>
      <c r="HF13" s="125"/>
      <c r="HG13" s="125"/>
      <c r="HH13" s="125"/>
      <c r="HI13" s="125"/>
      <c r="HJ13" s="125"/>
      <c r="HK13" s="125"/>
      <c r="HL13" s="125"/>
      <c r="HM13" s="125"/>
      <c r="HN13" s="125"/>
      <c r="HO13" s="125"/>
      <c r="HP13" s="125"/>
      <c r="HQ13" s="125"/>
      <c r="HR13" s="125"/>
      <c r="HS13" s="125"/>
      <c r="HT13" s="125"/>
      <c r="HU13" s="125"/>
      <c r="HV13" s="125"/>
      <c r="HW13" s="125"/>
      <c r="HX13" s="125"/>
      <c r="HY13" s="125"/>
      <c r="HZ13" s="125"/>
      <c r="IA13" s="125"/>
      <c r="IB13" s="125"/>
      <c r="IC13" s="125"/>
      <c r="ID13" s="125"/>
      <c r="IE13" s="125"/>
      <c r="IF13" s="125"/>
      <c r="IG13" s="125"/>
      <c r="IH13" s="125"/>
      <c r="II13" s="125"/>
      <c r="IJ13" s="125"/>
      <c r="IK13" s="125"/>
      <c r="IL13" s="125"/>
      <c r="IM13" s="125"/>
      <c r="IN13" s="125"/>
      <c r="IO13" s="125"/>
      <c r="IP13" s="125"/>
      <c r="IQ13" s="125"/>
      <c r="IR13" s="125"/>
      <c r="IS13" s="125"/>
      <c r="IT13" s="125"/>
      <c r="IU13" s="125"/>
      <c r="IV13" s="125"/>
    </row>
    <row r="14" spans="1:256" ht="27" customHeight="1">
      <c r="A14" s="270" t="s">
        <v>127</v>
      </c>
      <c r="B14" s="271"/>
      <c r="C14" s="271"/>
      <c r="D14" s="271"/>
      <c r="E14" s="271"/>
      <c r="F14" s="271"/>
      <c r="G14" s="271"/>
      <c r="H14" s="271"/>
      <c r="I14" s="271"/>
      <c r="J14" s="271"/>
      <c r="K14" s="271"/>
      <c r="L14" s="271"/>
      <c r="M14" s="271"/>
      <c r="N14" s="271"/>
      <c r="O14" s="271"/>
      <c r="P14" s="271"/>
      <c r="Q14" s="271"/>
      <c r="R14" s="271"/>
      <c r="S14" s="271"/>
      <c r="T14" s="272"/>
      <c r="U14" s="250" t="s">
        <v>128</v>
      </c>
      <c r="V14" s="251"/>
      <c r="W14" s="251"/>
      <c r="X14" s="251"/>
      <c r="Y14" s="251"/>
      <c r="Z14" s="251"/>
      <c r="AA14" s="251"/>
      <c r="AB14" s="251"/>
      <c r="AC14" s="251"/>
      <c r="AD14" s="252"/>
      <c r="AE14" s="256"/>
      <c r="AF14" s="257"/>
      <c r="AG14" s="257"/>
      <c r="AH14" s="257"/>
      <c r="AI14" s="257"/>
      <c r="AJ14" s="257"/>
      <c r="AK14" s="257"/>
      <c r="AL14" s="257"/>
      <c r="AM14" s="257"/>
      <c r="AN14" s="257"/>
      <c r="AO14" s="257"/>
      <c r="AP14" s="257"/>
      <c r="AQ14" s="257"/>
      <c r="AR14" s="257"/>
      <c r="AS14" s="257"/>
      <c r="AT14" s="257"/>
      <c r="AU14" s="257"/>
      <c r="AV14" s="257"/>
      <c r="AW14" s="257"/>
      <c r="AX14" s="257"/>
      <c r="AY14" s="257"/>
      <c r="AZ14" s="257"/>
      <c r="BA14" s="257"/>
      <c r="BB14" s="257"/>
      <c r="BC14" s="257"/>
      <c r="BD14" s="257"/>
      <c r="BE14" s="257"/>
      <c r="BF14" s="257"/>
      <c r="BG14" s="257"/>
      <c r="BH14" s="258"/>
      <c r="BI14" s="256"/>
      <c r="BJ14" s="257"/>
      <c r="BK14" s="257"/>
      <c r="BL14" s="257"/>
      <c r="BM14" s="257"/>
      <c r="BN14" s="257"/>
      <c r="BO14" s="257"/>
      <c r="BP14" s="257"/>
      <c r="BQ14" s="257"/>
      <c r="BR14" s="257"/>
      <c r="BS14" s="257"/>
      <c r="BT14" s="257"/>
      <c r="BU14" s="257"/>
      <c r="BV14" s="257"/>
      <c r="BW14" s="258"/>
      <c r="BX14" s="256"/>
      <c r="BY14" s="257"/>
      <c r="BZ14" s="257"/>
      <c r="CA14" s="257"/>
      <c r="CB14" s="257"/>
      <c r="CC14" s="257"/>
      <c r="CD14" s="257"/>
      <c r="CE14" s="257"/>
      <c r="CF14" s="257"/>
      <c r="CG14" s="257"/>
      <c r="CH14" s="257"/>
      <c r="CI14" s="257"/>
      <c r="CJ14" s="257"/>
      <c r="CK14" s="257"/>
      <c r="CL14" s="258"/>
      <c r="CM14" s="260" t="s">
        <v>142</v>
      </c>
      <c r="CN14" s="260"/>
      <c r="CO14" s="260"/>
      <c r="CP14" s="260"/>
      <c r="CQ14" s="260"/>
      <c r="CR14" s="260"/>
      <c r="CS14" s="260"/>
      <c r="CT14" s="260"/>
      <c r="CU14" s="260"/>
      <c r="CV14" s="260"/>
      <c r="CW14" s="260"/>
      <c r="CX14" s="260"/>
      <c r="CY14" s="260"/>
      <c r="CZ14" s="260"/>
      <c r="DA14" s="260"/>
      <c r="DB14" s="260"/>
      <c r="DC14" s="260"/>
      <c r="DD14" s="260"/>
      <c r="DE14" s="260"/>
      <c r="DF14" s="260"/>
      <c r="DG14" s="260"/>
      <c r="DH14" s="260"/>
      <c r="DI14" s="260"/>
      <c r="DJ14" s="260"/>
      <c r="DK14" s="260"/>
      <c r="DL14" s="260"/>
      <c r="DM14" s="260"/>
      <c r="DN14" s="260"/>
      <c r="DO14" s="260"/>
      <c r="DP14" s="260"/>
      <c r="DQ14" s="260"/>
      <c r="DR14" s="260"/>
      <c r="DS14" s="260"/>
      <c r="DT14" s="270"/>
      <c r="DU14" s="271"/>
      <c r="DV14" s="271"/>
      <c r="DW14" s="271"/>
      <c r="DX14" s="271"/>
      <c r="DY14" s="271"/>
      <c r="DZ14" s="271"/>
      <c r="EA14" s="271"/>
      <c r="EB14" s="271"/>
      <c r="EC14" s="271"/>
      <c r="ED14" s="271"/>
      <c r="EE14" s="271"/>
      <c r="EF14" s="271"/>
      <c r="EG14" s="271"/>
      <c r="EH14" s="271"/>
      <c r="EI14" s="271"/>
      <c r="EJ14" s="271"/>
      <c r="EK14" s="271"/>
      <c r="EL14" s="271"/>
      <c r="EM14" s="271"/>
      <c r="EN14" s="271"/>
      <c r="EO14" s="271"/>
      <c r="EP14" s="271"/>
      <c r="EQ14" s="271"/>
      <c r="ER14" s="271"/>
      <c r="ES14" s="271"/>
      <c r="ET14" s="271"/>
      <c r="EU14" s="272"/>
      <c r="EV14" s="270"/>
      <c r="EW14" s="271"/>
      <c r="EX14" s="271"/>
      <c r="EY14" s="271"/>
      <c r="EZ14" s="271"/>
      <c r="FA14" s="271"/>
      <c r="FB14" s="271"/>
      <c r="FC14" s="271"/>
      <c r="FD14" s="271"/>
      <c r="FE14" s="271"/>
      <c r="FF14" s="271"/>
      <c r="FG14" s="271"/>
      <c r="FH14" s="271"/>
      <c r="FI14" s="271"/>
      <c r="FJ14" s="272"/>
    </row>
    <row r="15" spans="1:256" s="132" customFormat="1">
      <c r="A15" s="243">
        <v>1</v>
      </c>
      <c r="B15" s="243"/>
      <c r="C15" s="243"/>
      <c r="D15" s="243"/>
      <c r="E15" s="243"/>
      <c r="F15" s="243"/>
      <c r="G15" s="243"/>
      <c r="H15" s="243"/>
      <c r="I15" s="243"/>
      <c r="J15" s="243"/>
      <c r="K15" s="243"/>
      <c r="L15" s="243"/>
      <c r="M15" s="243"/>
      <c r="N15" s="243"/>
      <c r="O15" s="243"/>
      <c r="P15" s="243"/>
      <c r="Q15" s="243"/>
      <c r="R15" s="243"/>
      <c r="S15" s="243"/>
      <c r="T15" s="243"/>
      <c r="U15" s="243">
        <v>2</v>
      </c>
      <c r="V15" s="243"/>
      <c r="W15" s="243"/>
      <c r="X15" s="243"/>
      <c r="Y15" s="243"/>
      <c r="Z15" s="243"/>
      <c r="AA15" s="243"/>
      <c r="AB15" s="243"/>
      <c r="AC15" s="243"/>
      <c r="AD15" s="243"/>
      <c r="AE15" s="243">
        <v>3</v>
      </c>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243"/>
      <c r="BD15" s="243"/>
      <c r="BE15" s="243"/>
      <c r="BF15" s="243"/>
      <c r="BG15" s="243"/>
      <c r="BH15" s="243"/>
      <c r="BI15" s="243">
        <v>4</v>
      </c>
      <c r="BJ15" s="243"/>
      <c r="BK15" s="243"/>
      <c r="BL15" s="243"/>
      <c r="BM15" s="243"/>
      <c r="BN15" s="243"/>
      <c r="BO15" s="243"/>
      <c r="BP15" s="243"/>
      <c r="BQ15" s="243"/>
      <c r="BR15" s="243"/>
      <c r="BS15" s="243"/>
      <c r="BT15" s="243"/>
      <c r="BU15" s="243"/>
      <c r="BV15" s="243"/>
      <c r="BW15" s="243"/>
      <c r="BX15" s="243">
        <v>5</v>
      </c>
      <c r="BY15" s="243"/>
      <c r="BZ15" s="243"/>
      <c r="CA15" s="243"/>
      <c r="CB15" s="243"/>
      <c r="CC15" s="243"/>
      <c r="CD15" s="243"/>
      <c r="CE15" s="243"/>
      <c r="CF15" s="243"/>
      <c r="CG15" s="243"/>
      <c r="CH15" s="243"/>
      <c r="CI15" s="243"/>
      <c r="CJ15" s="243"/>
      <c r="CK15" s="243"/>
      <c r="CL15" s="243"/>
      <c r="CM15" s="243">
        <v>6</v>
      </c>
      <c r="CN15" s="243"/>
      <c r="CO15" s="243"/>
      <c r="CP15" s="243"/>
      <c r="CQ15" s="243"/>
      <c r="CR15" s="243"/>
      <c r="CS15" s="243"/>
      <c r="CT15" s="243"/>
      <c r="CU15" s="243"/>
      <c r="CV15" s="243"/>
      <c r="CW15" s="243"/>
      <c r="CX15" s="243">
        <v>7</v>
      </c>
      <c r="CY15" s="243"/>
      <c r="CZ15" s="243"/>
      <c r="DA15" s="243"/>
      <c r="DB15" s="243"/>
      <c r="DC15" s="243"/>
      <c r="DD15" s="243"/>
      <c r="DE15" s="243"/>
      <c r="DF15" s="243"/>
      <c r="DG15" s="243"/>
      <c r="DH15" s="243"/>
      <c r="DI15" s="243">
        <v>8</v>
      </c>
      <c r="DJ15" s="243"/>
      <c r="DK15" s="243"/>
      <c r="DL15" s="243"/>
      <c r="DM15" s="243"/>
      <c r="DN15" s="243"/>
      <c r="DO15" s="243"/>
      <c r="DP15" s="243"/>
      <c r="DQ15" s="243"/>
      <c r="DR15" s="243"/>
      <c r="DS15" s="243"/>
      <c r="DT15" s="243">
        <v>9</v>
      </c>
      <c r="DU15" s="243"/>
      <c r="DV15" s="243"/>
      <c r="DW15" s="243"/>
      <c r="DX15" s="243"/>
      <c r="DY15" s="243"/>
      <c r="DZ15" s="243"/>
      <c r="EA15" s="243"/>
      <c r="EB15" s="243"/>
      <c r="EC15" s="243"/>
      <c r="ED15" s="243"/>
      <c r="EE15" s="243"/>
      <c r="EF15" s="243"/>
      <c r="EG15" s="243"/>
      <c r="EH15" s="243"/>
      <c r="EI15" s="243"/>
      <c r="EJ15" s="243"/>
      <c r="EK15" s="243"/>
      <c r="EL15" s="243"/>
      <c r="EM15" s="243"/>
      <c r="EN15" s="243"/>
      <c r="EO15" s="243"/>
      <c r="EP15" s="243"/>
      <c r="EQ15" s="243"/>
      <c r="ER15" s="243"/>
      <c r="ES15" s="243"/>
      <c r="ET15" s="243"/>
      <c r="EU15" s="243"/>
      <c r="EV15" s="243">
        <v>10</v>
      </c>
      <c r="EW15" s="243"/>
      <c r="EX15" s="243"/>
      <c r="EY15" s="243"/>
      <c r="EZ15" s="243"/>
      <c r="FA15" s="243"/>
      <c r="FB15" s="243"/>
      <c r="FC15" s="243"/>
      <c r="FD15" s="243"/>
      <c r="FE15" s="243"/>
      <c r="FF15" s="243"/>
      <c r="FG15" s="243"/>
      <c r="FH15" s="243"/>
      <c r="FI15" s="243"/>
      <c r="FJ15" s="243"/>
      <c r="FK15" s="125"/>
      <c r="FL15" s="125"/>
      <c r="FM15" s="125"/>
      <c r="FN15" s="125"/>
      <c r="FO15" s="125"/>
      <c r="FP15" s="125"/>
      <c r="FQ15" s="125"/>
      <c r="FR15" s="125"/>
      <c r="FS15" s="125"/>
      <c r="FT15" s="125"/>
      <c r="FU15" s="125"/>
      <c r="FV15" s="125"/>
      <c r="FW15" s="125"/>
      <c r="FX15" s="125"/>
      <c r="FY15" s="125"/>
      <c r="FZ15" s="125"/>
      <c r="GA15" s="125"/>
      <c r="GB15" s="125"/>
      <c r="GC15" s="125"/>
      <c r="GD15" s="125"/>
      <c r="GE15" s="125"/>
      <c r="GF15" s="125"/>
      <c r="GG15" s="125"/>
      <c r="GH15" s="125"/>
      <c r="GI15" s="125"/>
      <c r="GJ15" s="125"/>
      <c r="GK15" s="125"/>
      <c r="GL15" s="125"/>
      <c r="GM15" s="125"/>
      <c r="GN15" s="125"/>
      <c r="GO15" s="125"/>
      <c r="GP15" s="125"/>
      <c r="GQ15" s="125"/>
      <c r="GR15" s="125"/>
      <c r="GS15" s="125"/>
      <c r="GT15" s="125"/>
      <c r="GU15" s="125"/>
      <c r="GV15" s="125"/>
      <c r="GW15" s="125"/>
      <c r="GX15" s="125"/>
      <c r="GY15" s="125"/>
      <c r="GZ15" s="125"/>
      <c r="HA15" s="125"/>
      <c r="HB15" s="125"/>
      <c r="HC15" s="125"/>
      <c r="HD15" s="125"/>
      <c r="HE15" s="125"/>
      <c r="HF15" s="125"/>
      <c r="HG15" s="125"/>
      <c r="HH15" s="125"/>
      <c r="HI15" s="125"/>
      <c r="HJ15" s="125"/>
      <c r="HK15" s="125"/>
      <c r="HL15" s="125"/>
      <c r="HM15" s="125"/>
      <c r="HN15" s="125"/>
      <c r="HO15" s="125"/>
      <c r="HP15" s="125"/>
      <c r="HQ15" s="125"/>
      <c r="HR15" s="125"/>
      <c r="HS15" s="125"/>
      <c r="HT15" s="125"/>
      <c r="HU15" s="125"/>
      <c r="HV15" s="125"/>
      <c r="HW15" s="125"/>
      <c r="HX15" s="125"/>
      <c r="HY15" s="125"/>
      <c r="HZ15" s="125"/>
      <c r="IA15" s="125"/>
      <c r="IB15" s="125"/>
      <c r="IC15" s="125"/>
      <c r="ID15" s="125"/>
      <c r="IE15" s="125"/>
      <c r="IF15" s="125"/>
      <c r="IG15" s="125"/>
      <c r="IH15" s="125"/>
      <c r="II15" s="125"/>
      <c r="IJ15" s="125"/>
      <c r="IK15" s="125"/>
      <c r="IL15" s="125"/>
      <c r="IM15" s="125"/>
      <c r="IN15" s="125"/>
      <c r="IO15" s="125"/>
      <c r="IP15" s="125"/>
      <c r="IQ15" s="125"/>
      <c r="IR15" s="125"/>
      <c r="IS15" s="125"/>
      <c r="IT15" s="125"/>
      <c r="IU15" s="125"/>
      <c r="IV15" s="125"/>
    </row>
    <row r="16" spans="1:256" s="133" customFormat="1" ht="12.75" customHeight="1">
      <c r="A16" s="221" t="s">
        <v>129</v>
      </c>
      <c r="B16" s="221"/>
      <c r="C16" s="221"/>
      <c r="D16" s="221"/>
      <c r="E16" s="221"/>
      <c r="F16" s="221"/>
      <c r="G16" s="221"/>
      <c r="H16" s="221"/>
      <c r="I16" s="221"/>
      <c r="J16" s="221"/>
      <c r="K16" s="221"/>
      <c r="L16" s="221"/>
      <c r="M16" s="221"/>
      <c r="N16" s="221"/>
      <c r="O16" s="221"/>
      <c r="P16" s="221"/>
      <c r="Q16" s="221"/>
      <c r="R16" s="221"/>
      <c r="S16" s="221"/>
      <c r="T16" s="221"/>
      <c r="U16" s="220"/>
      <c r="V16" s="220"/>
      <c r="W16" s="220"/>
      <c r="X16" s="220"/>
      <c r="Y16" s="220"/>
      <c r="Z16" s="220"/>
      <c r="AA16" s="220"/>
      <c r="AB16" s="220"/>
      <c r="AC16" s="220"/>
      <c r="AD16" s="220"/>
      <c r="AE16" s="223" t="s">
        <v>143</v>
      </c>
      <c r="AF16" s="224"/>
      <c r="AG16" s="224"/>
      <c r="AH16" s="224"/>
      <c r="AI16" s="224"/>
      <c r="AJ16" s="224"/>
      <c r="AK16" s="224"/>
      <c r="AL16" s="224"/>
      <c r="AM16" s="224"/>
      <c r="AN16" s="224"/>
      <c r="AO16" s="224"/>
      <c r="AP16" s="224"/>
      <c r="AQ16" s="224"/>
      <c r="AR16" s="224"/>
      <c r="AS16" s="224"/>
      <c r="AT16" s="224"/>
      <c r="AU16" s="224"/>
      <c r="AV16" s="224"/>
      <c r="AW16" s="224"/>
      <c r="AX16" s="224"/>
      <c r="AY16" s="224"/>
      <c r="AZ16" s="224"/>
      <c r="BA16" s="224"/>
      <c r="BB16" s="224"/>
      <c r="BC16" s="224"/>
      <c r="BD16" s="224"/>
      <c r="BE16" s="224"/>
      <c r="BF16" s="224"/>
      <c r="BG16" s="224"/>
      <c r="BH16" s="225"/>
      <c r="BI16" s="227">
        <v>1</v>
      </c>
      <c r="BJ16" s="227"/>
      <c r="BK16" s="227"/>
      <c r="BL16" s="227"/>
      <c r="BM16" s="227"/>
      <c r="BN16" s="227"/>
      <c r="BO16" s="227"/>
      <c r="BP16" s="227"/>
      <c r="BQ16" s="227"/>
      <c r="BR16" s="227"/>
      <c r="BS16" s="227"/>
      <c r="BT16" s="227"/>
      <c r="BU16" s="227"/>
      <c r="BV16" s="227"/>
      <c r="BW16" s="227"/>
      <c r="BX16" s="227">
        <v>45400</v>
      </c>
      <c r="BY16" s="227"/>
      <c r="BZ16" s="227"/>
      <c r="CA16" s="227"/>
      <c r="CB16" s="227"/>
      <c r="CC16" s="227"/>
      <c r="CD16" s="227"/>
      <c r="CE16" s="227"/>
      <c r="CF16" s="227"/>
      <c r="CG16" s="227"/>
      <c r="CH16" s="227"/>
      <c r="CI16" s="227"/>
      <c r="CJ16" s="227"/>
      <c r="CK16" s="227"/>
      <c r="CL16" s="227"/>
      <c r="CM16" s="228">
        <v>6810</v>
      </c>
      <c r="CN16" s="229"/>
      <c r="CO16" s="229"/>
      <c r="CP16" s="229"/>
      <c r="CQ16" s="229"/>
      <c r="CR16" s="229"/>
      <c r="CS16" s="229"/>
      <c r="CT16" s="229"/>
      <c r="CU16" s="229"/>
      <c r="CV16" s="229"/>
      <c r="CW16" s="230"/>
      <c r="CX16" s="227"/>
      <c r="CY16" s="227"/>
      <c r="CZ16" s="227"/>
      <c r="DA16" s="227"/>
      <c r="DB16" s="227"/>
      <c r="DC16" s="227"/>
      <c r="DD16" s="227"/>
      <c r="DE16" s="227"/>
      <c r="DF16" s="227"/>
      <c r="DG16" s="227"/>
      <c r="DH16" s="227"/>
      <c r="DI16" s="227"/>
      <c r="DJ16" s="227"/>
      <c r="DK16" s="227"/>
      <c r="DL16" s="227"/>
      <c r="DM16" s="227"/>
      <c r="DN16" s="227"/>
      <c r="DO16" s="227"/>
      <c r="DP16" s="227"/>
      <c r="DQ16" s="227"/>
      <c r="DR16" s="227"/>
      <c r="DS16" s="227"/>
      <c r="DT16" s="227">
        <f t="shared" ref="DT16:DT22" si="0">SUM(BX16+CM16)</f>
        <v>52210</v>
      </c>
      <c r="DU16" s="227"/>
      <c r="DV16" s="227"/>
      <c r="DW16" s="227"/>
      <c r="DX16" s="227"/>
      <c r="DY16" s="227"/>
      <c r="DZ16" s="227"/>
      <c r="EA16" s="227"/>
      <c r="EB16" s="227"/>
      <c r="EC16" s="227"/>
      <c r="ED16" s="227"/>
      <c r="EE16" s="227"/>
      <c r="EF16" s="227"/>
      <c r="EG16" s="227"/>
      <c r="EH16" s="227"/>
      <c r="EI16" s="227"/>
      <c r="EJ16" s="227"/>
      <c r="EK16" s="227"/>
      <c r="EL16" s="227"/>
      <c r="EM16" s="227"/>
      <c r="EN16" s="227"/>
      <c r="EO16" s="227"/>
      <c r="EP16" s="227"/>
      <c r="EQ16" s="227"/>
      <c r="ER16" s="227"/>
      <c r="ES16" s="227"/>
      <c r="ET16" s="227"/>
      <c r="EU16" s="227"/>
      <c r="EV16" s="259">
        <f>DT16*12</f>
        <v>626520</v>
      </c>
      <c r="EW16" s="259"/>
      <c r="EX16" s="259"/>
      <c r="EY16" s="259"/>
      <c r="EZ16" s="259"/>
      <c r="FA16" s="259"/>
      <c r="FB16" s="259"/>
      <c r="FC16" s="259"/>
      <c r="FD16" s="259"/>
      <c r="FE16" s="259"/>
      <c r="FF16" s="259"/>
      <c r="FG16" s="259"/>
      <c r="FH16" s="259"/>
      <c r="FI16" s="259"/>
      <c r="FJ16" s="259"/>
      <c r="FK16" s="125"/>
      <c r="FL16" s="125"/>
      <c r="FM16" s="125"/>
      <c r="FN16" s="125"/>
      <c r="FO16" s="125"/>
      <c r="FP16" s="125"/>
      <c r="FQ16" s="125"/>
      <c r="FR16" s="125"/>
      <c r="FS16" s="125"/>
      <c r="FT16" s="125"/>
      <c r="FU16" s="125"/>
      <c r="FV16" s="125"/>
      <c r="FW16" s="125"/>
      <c r="FX16" s="125"/>
      <c r="FY16" s="125"/>
      <c r="FZ16" s="125"/>
      <c r="GA16" s="125"/>
      <c r="GB16" s="125"/>
      <c r="GC16" s="125"/>
      <c r="GD16" s="125"/>
      <c r="GE16" s="125"/>
      <c r="GF16" s="125"/>
      <c r="GG16" s="125"/>
      <c r="GH16" s="125"/>
      <c r="GI16" s="125"/>
      <c r="GJ16" s="125"/>
      <c r="GK16" s="125"/>
      <c r="GL16" s="125"/>
      <c r="GM16" s="125"/>
      <c r="GN16" s="125"/>
      <c r="GO16" s="125"/>
      <c r="GP16" s="125"/>
      <c r="GQ16" s="125"/>
      <c r="GR16" s="125"/>
      <c r="GS16" s="125"/>
      <c r="GT16" s="125"/>
      <c r="GU16" s="125"/>
      <c r="GV16" s="125"/>
      <c r="GW16" s="125"/>
      <c r="GX16" s="125"/>
      <c r="GY16" s="125"/>
      <c r="GZ16" s="125"/>
      <c r="HA16" s="125"/>
      <c r="HB16" s="125"/>
      <c r="HC16" s="125"/>
      <c r="HD16" s="125"/>
      <c r="HE16" s="125"/>
      <c r="HF16" s="125"/>
      <c r="HG16" s="125"/>
      <c r="HH16" s="125"/>
      <c r="HI16" s="125"/>
      <c r="HJ16" s="125"/>
      <c r="HK16" s="125"/>
      <c r="HL16" s="125"/>
      <c r="HM16" s="125"/>
      <c r="HN16" s="125"/>
      <c r="HO16" s="125"/>
      <c r="HP16" s="125"/>
      <c r="HQ16" s="125"/>
      <c r="HR16" s="125"/>
      <c r="HS16" s="125"/>
      <c r="HT16" s="125"/>
      <c r="HU16" s="125"/>
      <c r="HV16" s="125"/>
      <c r="HW16" s="125"/>
      <c r="HX16" s="125"/>
      <c r="HY16" s="125"/>
      <c r="HZ16" s="125"/>
      <c r="IA16" s="125"/>
      <c r="IB16" s="125"/>
      <c r="IC16" s="125"/>
      <c r="ID16" s="125"/>
      <c r="IE16" s="125"/>
      <c r="IF16" s="125"/>
      <c r="IG16" s="125"/>
      <c r="IH16" s="125"/>
      <c r="II16" s="125"/>
      <c r="IJ16" s="125"/>
      <c r="IK16" s="125"/>
      <c r="IL16" s="125"/>
      <c r="IM16" s="125"/>
      <c r="IN16" s="125"/>
      <c r="IO16" s="125"/>
      <c r="IP16" s="125"/>
      <c r="IQ16" s="125"/>
      <c r="IR16" s="125"/>
      <c r="IS16" s="125"/>
      <c r="IT16" s="125"/>
      <c r="IU16" s="125"/>
      <c r="IV16" s="125"/>
    </row>
    <row r="17" spans="1:256" s="133" customFormat="1" ht="12.75" customHeight="1">
      <c r="A17" s="221" t="s">
        <v>129</v>
      </c>
      <c r="B17" s="221"/>
      <c r="C17" s="221"/>
      <c r="D17" s="221"/>
      <c r="E17" s="221"/>
      <c r="F17" s="221"/>
      <c r="G17" s="221"/>
      <c r="H17" s="221"/>
      <c r="I17" s="221"/>
      <c r="J17" s="221"/>
      <c r="K17" s="221"/>
      <c r="L17" s="221"/>
      <c r="M17" s="221"/>
      <c r="N17" s="221"/>
      <c r="O17" s="221"/>
      <c r="P17" s="221"/>
      <c r="Q17" s="221"/>
      <c r="R17" s="221"/>
      <c r="S17" s="221"/>
      <c r="T17" s="221"/>
      <c r="U17" s="220"/>
      <c r="V17" s="220"/>
      <c r="W17" s="220"/>
      <c r="X17" s="220"/>
      <c r="Y17" s="220"/>
      <c r="Z17" s="220"/>
      <c r="AA17" s="220"/>
      <c r="AB17" s="220"/>
      <c r="AC17" s="220"/>
      <c r="AD17" s="220"/>
      <c r="AE17" s="223" t="s">
        <v>144</v>
      </c>
      <c r="AF17" s="224"/>
      <c r="AG17" s="224"/>
      <c r="AH17" s="224"/>
      <c r="AI17" s="224"/>
      <c r="AJ17" s="224"/>
      <c r="AK17" s="224"/>
      <c r="AL17" s="224"/>
      <c r="AM17" s="224"/>
      <c r="AN17" s="224"/>
      <c r="AO17" s="224"/>
      <c r="AP17" s="224"/>
      <c r="AQ17" s="224"/>
      <c r="AR17" s="224"/>
      <c r="AS17" s="224"/>
      <c r="AT17" s="224"/>
      <c r="AU17" s="224"/>
      <c r="AV17" s="224"/>
      <c r="AW17" s="224"/>
      <c r="AX17" s="224"/>
      <c r="AY17" s="224"/>
      <c r="AZ17" s="224"/>
      <c r="BA17" s="224"/>
      <c r="BB17" s="224"/>
      <c r="BC17" s="224"/>
      <c r="BD17" s="224"/>
      <c r="BE17" s="224"/>
      <c r="BF17" s="224"/>
      <c r="BG17" s="224"/>
      <c r="BH17" s="225"/>
      <c r="BI17" s="227">
        <v>1</v>
      </c>
      <c r="BJ17" s="227"/>
      <c r="BK17" s="227"/>
      <c r="BL17" s="227"/>
      <c r="BM17" s="227"/>
      <c r="BN17" s="227"/>
      <c r="BO17" s="227"/>
      <c r="BP17" s="227"/>
      <c r="BQ17" s="227"/>
      <c r="BR17" s="227"/>
      <c r="BS17" s="227"/>
      <c r="BT17" s="227"/>
      <c r="BU17" s="227"/>
      <c r="BV17" s="227"/>
      <c r="BW17" s="227"/>
      <c r="BX17" s="227">
        <v>35300</v>
      </c>
      <c r="BY17" s="227"/>
      <c r="BZ17" s="227"/>
      <c r="CA17" s="227"/>
      <c r="CB17" s="227"/>
      <c r="CC17" s="227"/>
      <c r="CD17" s="227"/>
      <c r="CE17" s="227"/>
      <c r="CF17" s="227"/>
      <c r="CG17" s="227"/>
      <c r="CH17" s="227"/>
      <c r="CI17" s="227"/>
      <c r="CJ17" s="227"/>
      <c r="CK17" s="227"/>
      <c r="CL17" s="227"/>
      <c r="CM17" s="228">
        <v>5295</v>
      </c>
      <c r="CN17" s="229"/>
      <c r="CO17" s="229"/>
      <c r="CP17" s="229"/>
      <c r="CQ17" s="229"/>
      <c r="CR17" s="229"/>
      <c r="CS17" s="229"/>
      <c r="CT17" s="229"/>
      <c r="CU17" s="229"/>
      <c r="CV17" s="229"/>
      <c r="CW17" s="230"/>
      <c r="CX17" s="227"/>
      <c r="CY17" s="227"/>
      <c r="CZ17" s="227"/>
      <c r="DA17" s="227"/>
      <c r="DB17" s="227"/>
      <c r="DC17" s="227"/>
      <c r="DD17" s="227"/>
      <c r="DE17" s="227"/>
      <c r="DF17" s="227"/>
      <c r="DG17" s="227"/>
      <c r="DH17" s="227"/>
      <c r="DI17" s="227"/>
      <c r="DJ17" s="227"/>
      <c r="DK17" s="227"/>
      <c r="DL17" s="227"/>
      <c r="DM17" s="227"/>
      <c r="DN17" s="227"/>
      <c r="DO17" s="227"/>
      <c r="DP17" s="227"/>
      <c r="DQ17" s="227"/>
      <c r="DR17" s="227"/>
      <c r="DS17" s="227"/>
      <c r="DT17" s="227">
        <f t="shared" si="0"/>
        <v>40595</v>
      </c>
      <c r="DU17" s="227"/>
      <c r="DV17" s="227"/>
      <c r="DW17" s="227"/>
      <c r="DX17" s="227"/>
      <c r="DY17" s="227"/>
      <c r="DZ17" s="227"/>
      <c r="EA17" s="227"/>
      <c r="EB17" s="227"/>
      <c r="EC17" s="227"/>
      <c r="ED17" s="227"/>
      <c r="EE17" s="227"/>
      <c r="EF17" s="227"/>
      <c r="EG17" s="227"/>
      <c r="EH17" s="227"/>
      <c r="EI17" s="227"/>
      <c r="EJ17" s="227"/>
      <c r="EK17" s="227"/>
      <c r="EL17" s="227"/>
      <c r="EM17" s="227"/>
      <c r="EN17" s="227"/>
      <c r="EO17" s="227"/>
      <c r="EP17" s="227"/>
      <c r="EQ17" s="227"/>
      <c r="ER17" s="227"/>
      <c r="ES17" s="227"/>
      <c r="ET17" s="227"/>
      <c r="EU17" s="227"/>
      <c r="EV17" s="259">
        <f t="shared" ref="EV17:EV25" si="1">DT17*12</f>
        <v>487140</v>
      </c>
      <c r="EW17" s="259"/>
      <c r="EX17" s="259"/>
      <c r="EY17" s="259"/>
      <c r="EZ17" s="259"/>
      <c r="FA17" s="259"/>
      <c r="FB17" s="259"/>
      <c r="FC17" s="259"/>
      <c r="FD17" s="259"/>
      <c r="FE17" s="259"/>
      <c r="FF17" s="259"/>
      <c r="FG17" s="259"/>
      <c r="FH17" s="259"/>
      <c r="FI17" s="259"/>
      <c r="FJ17" s="259"/>
      <c r="FK17" s="125"/>
      <c r="FL17" s="125"/>
      <c r="FM17" s="125"/>
      <c r="FN17" s="125"/>
      <c r="FO17" s="125"/>
      <c r="FP17" s="125"/>
      <c r="FQ17" s="125"/>
      <c r="FR17" s="125"/>
      <c r="FS17" s="125"/>
      <c r="FT17" s="125"/>
      <c r="FU17" s="125"/>
      <c r="FV17" s="125"/>
      <c r="FW17" s="125"/>
      <c r="FX17" s="125"/>
      <c r="FY17" s="125"/>
      <c r="FZ17" s="125"/>
      <c r="GA17" s="125"/>
      <c r="GB17" s="125"/>
      <c r="GC17" s="125"/>
      <c r="GD17" s="125"/>
      <c r="GE17" s="125"/>
      <c r="GF17" s="125"/>
      <c r="GG17" s="125"/>
      <c r="GH17" s="125"/>
      <c r="GI17" s="125"/>
      <c r="GJ17" s="125"/>
      <c r="GK17" s="125"/>
      <c r="GL17" s="125"/>
      <c r="GM17" s="125"/>
      <c r="GN17" s="125"/>
      <c r="GO17" s="125"/>
      <c r="GP17" s="125"/>
      <c r="GQ17" s="125"/>
      <c r="GR17" s="125"/>
      <c r="GS17" s="125"/>
      <c r="GT17" s="125"/>
      <c r="GU17" s="125"/>
      <c r="GV17" s="125"/>
      <c r="GW17" s="125"/>
      <c r="GX17" s="125"/>
      <c r="GY17" s="125"/>
      <c r="GZ17" s="125"/>
      <c r="HA17" s="125"/>
      <c r="HB17" s="125"/>
      <c r="HC17" s="125"/>
      <c r="HD17" s="125"/>
      <c r="HE17" s="125"/>
      <c r="HF17" s="125"/>
      <c r="HG17" s="125"/>
      <c r="HH17" s="125"/>
      <c r="HI17" s="125"/>
      <c r="HJ17" s="125"/>
      <c r="HK17" s="125"/>
      <c r="HL17" s="125"/>
      <c r="HM17" s="125"/>
      <c r="HN17" s="125"/>
      <c r="HO17" s="125"/>
      <c r="HP17" s="125"/>
      <c r="HQ17" s="125"/>
      <c r="HR17" s="125"/>
      <c r="HS17" s="125"/>
      <c r="HT17" s="125"/>
      <c r="HU17" s="125"/>
      <c r="HV17" s="125"/>
      <c r="HW17" s="125"/>
      <c r="HX17" s="125"/>
      <c r="HY17" s="125"/>
      <c r="HZ17" s="125"/>
      <c r="IA17" s="125"/>
      <c r="IB17" s="125"/>
      <c r="IC17" s="125"/>
      <c r="ID17" s="125"/>
      <c r="IE17" s="125"/>
      <c r="IF17" s="125"/>
      <c r="IG17" s="125"/>
      <c r="IH17" s="125"/>
      <c r="II17" s="125"/>
      <c r="IJ17" s="125"/>
      <c r="IK17" s="125"/>
      <c r="IL17" s="125"/>
      <c r="IM17" s="125"/>
      <c r="IN17" s="125"/>
      <c r="IO17" s="125"/>
      <c r="IP17" s="125"/>
      <c r="IQ17" s="125"/>
      <c r="IR17" s="125"/>
      <c r="IS17" s="125"/>
      <c r="IT17" s="125"/>
      <c r="IU17" s="125"/>
      <c r="IV17" s="125"/>
    </row>
    <row r="18" spans="1:256" s="133" customFormat="1" ht="12.75" customHeight="1">
      <c r="A18" s="221" t="s">
        <v>129</v>
      </c>
      <c r="B18" s="221"/>
      <c r="C18" s="221"/>
      <c r="D18" s="221"/>
      <c r="E18" s="221"/>
      <c r="F18" s="221"/>
      <c r="G18" s="221"/>
      <c r="H18" s="221"/>
      <c r="I18" s="221"/>
      <c r="J18" s="221"/>
      <c r="K18" s="221"/>
      <c r="L18" s="221"/>
      <c r="M18" s="221"/>
      <c r="N18" s="221"/>
      <c r="O18" s="221"/>
      <c r="P18" s="221"/>
      <c r="Q18" s="221"/>
      <c r="R18" s="221"/>
      <c r="S18" s="221"/>
      <c r="T18" s="221"/>
      <c r="U18" s="220"/>
      <c r="V18" s="220"/>
      <c r="W18" s="220"/>
      <c r="X18" s="220"/>
      <c r="Y18" s="220"/>
      <c r="Z18" s="220"/>
      <c r="AA18" s="220"/>
      <c r="AB18" s="220"/>
      <c r="AC18" s="220"/>
      <c r="AD18" s="220"/>
      <c r="AE18" s="223" t="s">
        <v>145</v>
      </c>
      <c r="AF18" s="224"/>
      <c r="AG18" s="224"/>
      <c r="AH18" s="224"/>
      <c r="AI18" s="224"/>
      <c r="AJ18" s="224"/>
      <c r="AK18" s="224"/>
      <c r="AL18" s="224"/>
      <c r="AM18" s="224"/>
      <c r="AN18" s="224"/>
      <c r="AO18" s="224"/>
      <c r="AP18" s="224"/>
      <c r="AQ18" s="224"/>
      <c r="AR18" s="224"/>
      <c r="AS18" s="224"/>
      <c r="AT18" s="224"/>
      <c r="AU18" s="224"/>
      <c r="AV18" s="224"/>
      <c r="AW18" s="224"/>
      <c r="AX18" s="224"/>
      <c r="AY18" s="224"/>
      <c r="AZ18" s="224"/>
      <c r="BA18" s="224"/>
      <c r="BB18" s="224"/>
      <c r="BC18" s="224"/>
      <c r="BD18" s="224"/>
      <c r="BE18" s="224"/>
      <c r="BF18" s="224"/>
      <c r="BG18" s="224"/>
      <c r="BH18" s="225"/>
      <c r="BI18" s="227">
        <v>1</v>
      </c>
      <c r="BJ18" s="227"/>
      <c r="BK18" s="227"/>
      <c r="BL18" s="227"/>
      <c r="BM18" s="227"/>
      <c r="BN18" s="227"/>
      <c r="BO18" s="227"/>
      <c r="BP18" s="227"/>
      <c r="BQ18" s="227"/>
      <c r="BR18" s="227"/>
      <c r="BS18" s="227"/>
      <c r="BT18" s="227"/>
      <c r="BU18" s="227"/>
      <c r="BV18" s="227"/>
      <c r="BW18" s="227"/>
      <c r="BX18" s="227">
        <v>28600</v>
      </c>
      <c r="BY18" s="227"/>
      <c r="BZ18" s="227"/>
      <c r="CA18" s="227"/>
      <c r="CB18" s="227"/>
      <c r="CC18" s="227"/>
      <c r="CD18" s="227"/>
      <c r="CE18" s="227"/>
      <c r="CF18" s="227"/>
      <c r="CG18" s="227"/>
      <c r="CH18" s="227"/>
      <c r="CI18" s="227"/>
      <c r="CJ18" s="227"/>
      <c r="CK18" s="227"/>
      <c r="CL18" s="227"/>
      <c r="CM18" s="228">
        <v>4290</v>
      </c>
      <c r="CN18" s="229"/>
      <c r="CO18" s="229"/>
      <c r="CP18" s="229"/>
      <c r="CQ18" s="229"/>
      <c r="CR18" s="229"/>
      <c r="CS18" s="229"/>
      <c r="CT18" s="229"/>
      <c r="CU18" s="229"/>
      <c r="CV18" s="229"/>
      <c r="CW18" s="230"/>
      <c r="CX18" s="227"/>
      <c r="CY18" s="227"/>
      <c r="CZ18" s="227"/>
      <c r="DA18" s="227"/>
      <c r="DB18" s="227"/>
      <c r="DC18" s="227"/>
      <c r="DD18" s="227"/>
      <c r="DE18" s="227"/>
      <c r="DF18" s="227"/>
      <c r="DG18" s="227"/>
      <c r="DH18" s="227"/>
      <c r="DI18" s="227"/>
      <c r="DJ18" s="227"/>
      <c r="DK18" s="227"/>
      <c r="DL18" s="227"/>
      <c r="DM18" s="227"/>
      <c r="DN18" s="227"/>
      <c r="DO18" s="227"/>
      <c r="DP18" s="227"/>
      <c r="DQ18" s="227"/>
      <c r="DR18" s="227"/>
      <c r="DS18" s="227"/>
      <c r="DT18" s="227">
        <f t="shared" si="0"/>
        <v>32890</v>
      </c>
      <c r="DU18" s="227"/>
      <c r="DV18" s="227"/>
      <c r="DW18" s="227"/>
      <c r="DX18" s="227"/>
      <c r="DY18" s="227"/>
      <c r="DZ18" s="227"/>
      <c r="EA18" s="227"/>
      <c r="EB18" s="227"/>
      <c r="EC18" s="227"/>
      <c r="ED18" s="227"/>
      <c r="EE18" s="227"/>
      <c r="EF18" s="227"/>
      <c r="EG18" s="227"/>
      <c r="EH18" s="227"/>
      <c r="EI18" s="227"/>
      <c r="EJ18" s="227"/>
      <c r="EK18" s="227"/>
      <c r="EL18" s="227"/>
      <c r="EM18" s="227"/>
      <c r="EN18" s="227"/>
      <c r="EO18" s="227"/>
      <c r="EP18" s="227"/>
      <c r="EQ18" s="227"/>
      <c r="ER18" s="227"/>
      <c r="ES18" s="227"/>
      <c r="ET18" s="227"/>
      <c r="EU18" s="227"/>
      <c r="EV18" s="259">
        <f t="shared" si="1"/>
        <v>394680</v>
      </c>
      <c r="EW18" s="259"/>
      <c r="EX18" s="259"/>
      <c r="EY18" s="259"/>
      <c r="EZ18" s="259"/>
      <c r="FA18" s="259"/>
      <c r="FB18" s="259"/>
      <c r="FC18" s="259"/>
      <c r="FD18" s="259"/>
      <c r="FE18" s="259"/>
      <c r="FF18" s="259"/>
      <c r="FG18" s="259"/>
      <c r="FH18" s="259"/>
      <c r="FI18" s="259"/>
      <c r="FJ18" s="259"/>
      <c r="FK18" s="125"/>
      <c r="FL18" s="125"/>
      <c r="FM18" s="125"/>
      <c r="FN18" s="125"/>
      <c r="FO18" s="125"/>
      <c r="FP18" s="125"/>
      <c r="FQ18" s="125"/>
      <c r="FR18" s="125"/>
      <c r="FS18" s="125"/>
      <c r="FT18" s="125"/>
      <c r="FU18" s="125"/>
      <c r="FV18" s="125"/>
      <c r="FW18" s="125"/>
      <c r="FX18" s="125"/>
      <c r="FY18" s="125"/>
      <c r="FZ18" s="125"/>
      <c r="GA18" s="125"/>
      <c r="GB18" s="125"/>
      <c r="GC18" s="125"/>
      <c r="GD18" s="125"/>
      <c r="GE18" s="125"/>
      <c r="GF18" s="125"/>
      <c r="GG18" s="125"/>
      <c r="GH18" s="125"/>
      <c r="GI18" s="125"/>
      <c r="GJ18" s="125"/>
      <c r="GK18" s="125"/>
      <c r="GL18" s="125"/>
      <c r="GM18" s="125"/>
      <c r="GN18" s="125"/>
      <c r="GO18" s="125"/>
      <c r="GP18" s="125"/>
      <c r="GQ18" s="125"/>
      <c r="GR18" s="125"/>
      <c r="GS18" s="125"/>
      <c r="GT18" s="125"/>
      <c r="GU18" s="125"/>
      <c r="GV18" s="125"/>
      <c r="GW18" s="125"/>
      <c r="GX18" s="125"/>
      <c r="GY18" s="125"/>
      <c r="GZ18" s="125"/>
      <c r="HA18" s="125"/>
      <c r="HB18" s="125"/>
      <c r="HC18" s="125"/>
      <c r="HD18" s="125"/>
      <c r="HE18" s="125"/>
      <c r="HF18" s="125"/>
      <c r="HG18" s="125"/>
      <c r="HH18" s="125"/>
      <c r="HI18" s="125"/>
      <c r="HJ18" s="125"/>
      <c r="HK18" s="125"/>
      <c r="HL18" s="125"/>
      <c r="HM18" s="125"/>
      <c r="HN18" s="125"/>
      <c r="HO18" s="125"/>
      <c r="HP18" s="125"/>
      <c r="HQ18" s="125"/>
      <c r="HR18" s="125"/>
      <c r="HS18" s="125"/>
      <c r="HT18" s="125"/>
      <c r="HU18" s="125"/>
      <c r="HV18" s="125"/>
      <c r="HW18" s="125"/>
      <c r="HX18" s="125"/>
      <c r="HY18" s="125"/>
      <c r="HZ18" s="125"/>
      <c r="IA18" s="125"/>
      <c r="IB18" s="125"/>
      <c r="IC18" s="125"/>
      <c r="ID18" s="125"/>
      <c r="IE18" s="125"/>
      <c r="IF18" s="125"/>
      <c r="IG18" s="125"/>
      <c r="IH18" s="125"/>
      <c r="II18" s="125"/>
      <c r="IJ18" s="125"/>
      <c r="IK18" s="125"/>
      <c r="IL18" s="125"/>
      <c r="IM18" s="125"/>
      <c r="IN18" s="125"/>
      <c r="IO18" s="125"/>
      <c r="IP18" s="125"/>
      <c r="IQ18" s="125"/>
      <c r="IR18" s="125"/>
      <c r="IS18" s="125"/>
      <c r="IT18" s="125"/>
      <c r="IU18" s="125"/>
      <c r="IV18" s="125"/>
    </row>
    <row r="19" spans="1:256" s="157" customFormat="1" ht="15" customHeight="1">
      <c r="A19" s="242" t="s">
        <v>129</v>
      </c>
      <c r="B19" s="242"/>
      <c r="C19" s="242"/>
      <c r="D19" s="242"/>
      <c r="E19" s="242"/>
      <c r="F19" s="242"/>
      <c r="G19" s="242"/>
      <c r="H19" s="242"/>
      <c r="I19" s="242"/>
      <c r="J19" s="242"/>
      <c r="K19" s="242"/>
      <c r="L19" s="242"/>
      <c r="M19" s="242"/>
      <c r="N19" s="242"/>
      <c r="O19" s="242"/>
      <c r="P19" s="242"/>
      <c r="Q19" s="242"/>
      <c r="R19" s="242"/>
      <c r="S19" s="242"/>
      <c r="T19" s="242"/>
      <c r="U19" s="222"/>
      <c r="V19" s="222"/>
      <c r="W19" s="222"/>
      <c r="X19" s="222"/>
      <c r="Y19" s="222"/>
      <c r="Z19" s="222"/>
      <c r="AA19" s="222"/>
      <c r="AB19" s="222"/>
      <c r="AC19" s="222"/>
      <c r="AD19" s="222"/>
      <c r="AE19" s="217" t="s">
        <v>134</v>
      </c>
      <c r="AF19" s="218"/>
      <c r="AG19" s="218"/>
      <c r="AH19" s="218"/>
      <c r="AI19" s="218"/>
      <c r="AJ19" s="218"/>
      <c r="AK19" s="218"/>
      <c r="AL19" s="218"/>
      <c r="AM19" s="218"/>
      <c r="AN19" s="218"/>
      <c r="AO19" s="218"/>
      <c r="AP19" s="218"/>
      <c r="AQ19" s="218"/>
      <c r="AR19" s="218"/>
      <c r="AS19" s="218"/>
      <c r="AT19" s="218"/>
      <c r="AU19" s="218"/>
      <c r="AV19" s="218"/>
      <c r="AW19" s="218"/>
      <c r="AX19" s="218"/>
      <c r="AY19" s="218"/>
      <c r="AZ19" s="218"/>
      <c r="BA19" s="218"/>
      <c r="BB19" s="218"/>
      <c r="BC19" s="218"/>
      <c r="BD19" s="218"/>
      <c r="BE19" s="218"/>
      <c r="BF19" s="218"/>
      <c r="BG19" s="218"/>
      <c r="BH19" s="219"/>
      <c r="BI19" s="226">
        <v>1</v>
      </c>
      <c r="BJ19" s="226"/>
      <c r="BK19" s="226"/>
      <c r="BL19" s="226"/>
      <c r="BM19" s="226"/>
      <c r="BN19" s="226"/>
      <c r="BO19" s="226"/>
      <c r="BP19" s="226"/>
      <c r="BQ19" s="226"/>
      <c r="BR19" s="226"/>
      <c r="BS19" s="226"/>
      <c r="BT19" s="226"/>
      <c r="BU19" s="226"/>
      <c r="BV19" s="226"/>
      <c r="BW19" s="226"/>
      <c r="BX19" s="226">
        <v>33200</v>
      </c>
      <c r="BY19" s="226"/>
      <c r="BZ19" s="226"/>
      <c r="CA19" s="226"/>
      <c r="CB19" s="226"/>
      <c r="CC19" s="226"/>
      <c r="CD19" s="226"/>
      <c r="CE19" s="226"/>
      <c r="CF19" s="226"/>
      <c r="CG19" s="226"/>
      <c r="CH19" s="226"/>
      <c r="CI19" s="226"/>
      <c r="CJ19" s="226"/>
      <c r="CK19" s="226"/>
      <c r="CL19" s="226"/>
      <c r="CM19" s="231">
        <v>4980</v>
      </c>
      <c r="CN19" s="232"/>
      <c r="CO19" s="232"/>
      <c r="CP19" s="232"/>
      <c r="CQ19" s="232"/>
      <c r="CR19" s="232"/>
      <c r="CS19" s="232"/>
      <c r="CT19" s="232"/>
      <c r="CU19" s="232"/>
      <c r="CV19" s="232"/>
      <c r="CW19" s="233"/>
      <c r="CX19" s="226"/>
      <c r="CY19" s="226"/>
      <c r="CZ19" s="226"/>
      <c r="DA19" s="226"/>
      <c r="DB19" s="226"/>
      <c r="DC19" s="226"/>
      <c r="DD19" s="226"/>
      <c r="DE19" s="226"/>
      <c r="DF19" s="226"/>
      <c r="DG19" s="226"/>
      <c r="DH19" s="226"/>
      <c r="DI19" s="226"/>
      <c r="DJ19" s="226"/>
      <c r="DK19" s="226"/>
      <c r="DL19" s="226"/>
      <c r="DM19" s="226"/>
      <c r="DN19" s="226"/>
      <c r="DO19" s="226"/>
      <c r="DP19" s="226"/>
      <c r="DQ19" s="226"/>
      <c r="DR19" s="226"/>
      <c r="DS19" s="226"/>
      <c r="DT19" s="226">
        <f t="shared" si="0"/>
        <v>38180</v>
      </c>
      <c r="DU19" s="226"/>
      <c r="DV19" s="226"/>
      <c r="DW19" s="226"/>
      <c r="DX19" s="226"/>
      <c r="DY19" s="226"/>
      <c r="DZ19" s="226"/>
      <c r="EA19" s="226"/>
      <c r="EB19" s="226"/>
      <c r="EC19" s="226"/>
      <c r="ED19" s="226"/>
      <c r="EE19" s="226"/>
      <c r="EF19" s="226"/>
      <c r="EG19" s="226"/>
      <c r="EH19" s="226"/>
      <c r="EI19" s="226"/>
      <c r="EJ19" s="226"/>
      <c r="EK19" s="226"/>
      <c r="EL19" s="226"/>
      <c r="EM19" s="226"/>
      <c r="EN19" s="226"/>
      <c r="EO19" s="226"/>
      <c r="EP19" s="226"/>
      <c r="EQ19" s="226"/>
      <c r="ER19" s="226"/>
      <c r="ES19" s="226"/>
      <c r="ET19" s="226"/>
      <c r="EU19" s="226"/>
      <c r="EV19" s="277">
        <f t="shared" si="1"/>
        <v>458160</v>
      </c>
      <c r="EW19" s="277"/>
      <c r="EX19" s="277"/>
      <c r="EY19" s="277"/>
      <c r="EZ19" s="277"/>
      <c r="FA19" s="277"/>
      <c r="FB19" s="277"/>
      <c r="FC19" s="277"/>
      <c r="FD19" s="277"/>
      <c r="FE19" s="277"/>
      <c r="FF19" s="277"/>
      <c r="FG19" s="277"/>
      <c r="FH19" s="277"/>
      <c r="FI19" s="277"/>
      <c r="FJ19" s="277"/>
      <c r="FK19" s="156"/>
      <c r="FL19" s="156"/>
      <c r="FM19" s="156"/>
      <c r="FN19" s="156"/>
      <c r="FO19" s="156"/>
      <c r="FP19" s="156"/>
      <c r="FQ19" s="156"/>
      <c r="FR19" s="156"/>
      <c r="FS19" s="156"/>
      <c r="FT19" s="156"/>
      <c r="FU19" s="156"/>
      <c r="FV19" s="156"/>
      <c r="FW19" s="156"/>
      <c r="FX19" s="156"/>
      <c r="FY19" s="156"/>
      <c r="FZ19" s="156"/>
      <c r="GA19" s="156"/>
      <c r="GB19" s="156"/>
      <c r="GC19" s="156"/>
      <c r="GD19" s="156"/>
      <c r="GE19" s="156"/>
      <c r="GF19" s="156"/>
      <c r="GG19" s="156"/>
      <c r="GH19" s="156"/>
      <c r="GI19" s="156"/>
      <c r="GJ19" s="156"/>
      <c r="GK19" s="156"/>
      <c r="GL19" s="156"/>
      <c r="GM19" s="156"/>
      <c r="GN19" s="156"/>
      <c r="GO19" s="156"/>
      <c r="GP19" s="156"/>
      <c r="GQ19" s="156"/>
      <c r="GR19" s="156"/>
      <c r="GS19" s="156"/>
      <c r="GT19" s="156"/>
      <c r="GU19" s="156"/>
      <c r="GV19" s="156"/>
      <c r="GW19" s="156"/>
      <c r="GX19" s="156"/>
      <c r="GY19" s="156"/>
      <c r="GZ19" s="156"/>
      <c r="HA19" s="156"/>
      <c r="HB19" s="156"/>
      <c r="HC19" s="156"/>
      <c r="HD19" s="156"/>
      <c r="HE19" s="156"/>
      <c r="HF19" s="156"/>
      <c r="HG19" s="156"/>
      <c r="HH19" s="156"/>
      <c r="HI19" s="156"/>
      <c r="HJ19" s="156"/>
      <c r="HK19" s="156"/>
      <c r="HL19" s="156"/>
      <c r="HM19" s="156"/>
      <c r="HN19" s="156"/>
      <c r="HO19" s="156"/>
      <c r="HP19" s="156"/>
      <c r="HQ19" s="156"/>
      <c r="HR19" s="156"/>
      <c r="HS19" s="156"/>
      <c r="HT19" s="156"/>
      <c r="HU19" s="156"/>
      <c r="HV19" s="156"/>
      <c r="HW19" s="156"/>
      <c r="HX19" s="156"/>
      <c r="HY19" s="156"/>
      <c r="HZ19" s="156"/>
      <c r="IA19" s="156"/>
      <c r="IB19" s="156"/>
      <c r="IC19" s="156"/>
      <c r="ID19" s="156"/>
      <c r="IE19" s="156"/>
      <c r="IF19" s="156"/>
      <c r="IG19" s="156"/>
      <c r="IH19" s="156"/>
      <c r="II19" s="156"/>
      <c r="IJ19" s="156"/>
      <c r="IK19" s="156"/>
      <c r="IL19" s="156"/>
      <c r="IM19" s="156"/>
      <c r="IN19" s="156"/>
      <c r="IO19" s="156"/>
      <c r="IP19" s="156"/>
      <c r="IQ19" s="156"/>
      <c r="IR19" s="156"/>
      <c r="IS19" s="156"/>
      <c r="IT19" s="156"/>
      <c r="IU19" s="156"/>
      <c r="IV19" s="156"/>
    </row>
    <row r="20" spans="1:256" s="157" customFormat="1" ht="15.75" customHeight="1">
      <c r="A20" s="242" t="s">
        <v>129</v>
      </c>
      <c r="B20" s="242"/>
      <c r="C20" s="242"/>
      <c r="D20" s="242"/>
      <c r="E20" s="242"/>
      <c r="F20" s="242"/>
      <c r="G20" s="242"/>
      <c r="H20" s="242"/>
      <c r="I20" s="242"/>
      <c r="J20" s="242"/>
      <c r="K20" s="242"/>
      <c r="L20" s="242"/>
      <c r="M20" s="242"/>
      <c r="N20" s="242"/>
      <c r="O20" s="242"/>
      <c r="P20" s="242"/>
      <c r="Q20" s="242"/>
      <c r="R20" s="242"/>
      <c r="S20" s="242"/>
      <c r="T20" s="242"/>
      <c r="U20" s="222"/>
      <c r="V20" s="222"/>
      <c r="W20" s="222"/>
      <c r="X20" s="222"/>
      <c r="Y20" s="222"/>
      <c r="Z20" s="222"/>
      <c r="AA20" s="222"/>
      <c r="AB20" s="222"/>
      <c r="AC20" s="222"/>
      <c r="AD20" s="222"/>
      <c r="AE20" s="217" t="s">
        <v>146</v>
      </c>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218"/>
      <c r="BC20" s="218"/>
      <c r="BD20" s="218"/>
      <c r="BE20" s="218"/>
      <c r="BF20" s="218"/>
      <c r="BG20" s="218"/>
      <c r="BH20" s="219"/>
      <c r="BI20" s="226">
        <v>1</v>
      </c>
      <c r="BJ20" s="226"/>
      <c r="BK20" s="226"/>
      <c r="BL20" s="226"/>
      <c r="BM20" s="226"/>
      <c r="BN20" s="226"/>
      <c r="BO20" s="226"/>
      <c r="BP20" s="226"/>
      <c r="BQ20" s="226"/>
      <c r="BR20" s="226"/>
      <c r="BS20" s="226"/>
      <c r="BT20" s="226"/>
      <c r="BU20" s="226"/>
      <c r="BV20" s="226"/>
      <c r="BW20" s="226"/>
      <c r="BX20" s="226">
        <v>31000</v>
      </c>
      <c r="BY20" s="226"/>
      <c r="BZ20" s="226"/>
      <c r="CA20" s="226"/>
      <c r="CB20" s="226"/>
      <c r="CC20" s="226"/>
      <c r="CD20" s="226"/>
      <c r="CE20" s="226"/>
      <c r="CF20" s="226"/>
      <c r="CG20" s="226"/>
      <c r="CH20" s="226"/>
      <c r="CI20" s="226"/>
      <c r="CJ20" s="226"/>
      <c r="CK20" s="226"/>
      <c r="CL20" s="226"/>
      <c r="CM20" s="231">
        <v>4650</v>
      </c>
      <c r="CN20" s="232"/>
      <c r="CO20" s="232"/>
      <c r="CP20" s="232"/>
      <c r="CQ20" s="232"/>
      <c r="CR20" s="232"/>
      <c r="CS20" s="232"/>
      <c r="CT20" s="232"/>
      <c r="CU20" s="232"/>
      <c r="CV20" s="232"/>
      <c r="CW20" s="233"/>
      <c r="CX20" s="226"/>
      <c r="CY20" s="226"/>
      <c r="CZ20" s="226"/>
      <c r="DA20" s="226"/>
      <c r="DB20" s="226"/>
      <c r="DC20" s="226"/>
      <c r="DD20" s="226"/>
      <c r="DE20" s="226"/>
      <c r="DF20" s="226"/>
      <c r="DG20" s="226"/>
      <c r="DH20" s="226"/>
      <c r="DI20" s="226"/>
      <c r="DJ20" s="226"/>
      <c r="DK20" s="226"/>
      <c r="DL20" s="226"/>
      <c r="DM20" s="226"/>
      <c r="DN20" s="226"/>
      <c r="DO20" s="226"/>
      <c r="DP20" s="226"/>
      <c r="DQ20" s="226"/>
      <c r="DR20" s="226"/>
      <c r="DS20" s="226"/>
      <c r="DT20" s="226">
        <f t="shared" si="0"/>
        <v>35650</v>
      </c>
      <c r="DU20" s="226"/>
      <c r="DV20" s="226"/>
      <c r="DW20" s="226"/>
      <c r="DX20" s="226"/>
      <c r="DY20" s="226"/>
      <c r="DZ20" s="226"/>
      <c r="EA20" s="226"/>
      <c r="EB20" s="226"/>
      <c r="EC20" s="226"/>
      <c r="ED20" s="226"/>
      <c r="EE20" s="226"/>
      <c r="EF20" s="226"/>
      <c r="EG20" s="226"/>
      <c r="EH20" s="226"/>
      <c r="EI20" s="226"/>
      <c r="EJ20" s="226"/>
      <c r="EK20" s="226"/>
      <c r="EL20" s="226"/>
      <c r="EM20" s="226"/>
      <c r="EN20" s="226"/>
      <c r="EO20" s="226"/>
      <c r="EP20" s="226"/>
      <c r="EQ20" s="226"/>
      <c r="ER20" s="226"/>
      <c r="ES20" s="226"/>
      <c r="ET20" s="226"/>
      <c r="EU20" s="226"/>
      <c r="EV20" s="277">
        <f t="shared" si="1"/>
        <v>427800</v>
      </c>
      <c r="EW20" s="277"/>
      <c r="EX20" s="277"/>
      <c r="EY20" s="277"/>
      <c r="EZ20" s="277"/>
      <c r="FA20" s="277"/>
      <c r="FB20" s="277"/>
      <c r="FC20" s="277"/>
      <c r="FD20" s="277"/>
      <c r="FE20" s="277"/>
      <c r="FF20" s="277"/>
      <c r="FG20" s="277"/>
      <c r="FH20" s="277"/>
      <c r="FI20" s="277"/>
      <c r="FJ20" s="277"/>
      <c r="FK20" s="156"/>
      <c r="FL20" s="156"/>
      <c r="FM20" s="156"/>
      <c r="FN20" s="156"/>
      <c r="FO20" s="156"/>
      <c r="FP20" s="156"/>
      <c r="FQ20" s="156"/>
      <c r="FR20" s="156"/>
      <c r="FS20" s="156"/>
      <c r="FT20" s="156"/>
      <c r="FU20" s="156"/>
      <c r="FV20" s="156"/>
      <c r="FW20" s="156"/>
      <c r="FX20" s="156"/>
      <c r="FY20" s="156"/>
      <c r="FZ20" s="156"/>
      <c r="GA20" s="156"/>
      <c r="GB20" s="156"/>
      <c r="GC20" s="156"/>
      <c r="GD20" s="156"/>
      <c r="GE20" s="156"/>
      <c r="GF20" s="156"/>
      <c r="GG20" s="156"/>
      <c r="GH20" s="156"/>
      <c r="GI20" s="156"/>
      <c r="GJ20" s="156"/>
      <c r="GK20" s="156"/>
      <c r="GL20" s="156"/>
      <c r="GM20" s="156"/>
      <c r="GN20" s="156"/>
      <c r="GO20" s="156"/>
      <c r="GP20" s="156"/>
      <c r="GQ20" s="156"/>
      <c r="GR20" s="156"/>
      <c r="GS20" s="156"/>
      <c r="GT20" s="156"/>
      <c r="GU20" s="156"/>
      <c r="GV20" s="156"/>
      <c r="GW20" s="156"/>
      <c r="GX20" s="156"/>
      <c r="GY20" s="156"/>
      <c r="GZ20" s="156"/>
      <c r="HA20" s="156"/>
      <c r="HB20" s="156"/>
      <c r="HC20" s="156"/>
      <c r="HD20" s="156"/>
      <c r="HE20" s="156"/>
      <c r="HF20" s="156"/>
      <c r="HG20" s="156"/>
      <c r="HH20" s="156"/>
      <c r="HI20" s="156"/>
      <c r="HJ20" s="156"/>
      <c r="HK20" s="156"/>
      <c r="HL20" s="156"/>
      <c r="HM20" s="156"/>
      <c r="HN20" s="156"/>
      <c r="HO20" s="156"/>
      <c r="HP20" s="156"/>
      <c r="HQ20" s="156"/>
      <c r="HR20" s="156"/>
      <c r="HS20" s="156"/>
      <c r="HT20" s="156"/>
      <c r="HU20" s="156"/>
      <c r="HV20" s="156"/>
      <c r="HW20" s="156"/>
      <c r="HX20" s="156"/>
      <c r="HY20" s="156"/>
      <c r="HZ20" s="156"/>
      <c r="IA20" s="156"/>
      <c r="IB20" s="156"/>
      <c r="IC20" s="156"/>
      <c r="ID20" s="156"/>
      <c r="IE20" s="156"/>
      <c r="IF20" s="156"/>
      <c r="IG20" s="156"/>
      <c r="IH20" s="156"/>
      <c r="II20" s="156"/>
      <c r="IJ20" s="156"/>
      <c r="IK20" s="156"/>
      <c r="IL20" s="156"/>
      <c r="IM20" s="156"/>
      <c r="IN20" s="156"/>
      <c r="IO20" s="156"/>
      <c r="IP20" s="156"/>
      <c r="IQ20" s="156"/>
      <c r="IR20" s="156"/>
      <c r="IS20" s="156"/>
      <c r="IT20" s="156"/>
      <c r="IU20" s="156"/>
      <c r="IV20" s="156"/>
    </row>
    <row r="21" spans="1:256" s="157" customFormat="1" ht="12.75" customHeight="1">
      <c r="A21" s="242" t="s">
        <v>129</v>
      </c>
      <c r="B21" s="242"/>
      <c r="C21" s="242"/>
      <c r="D21" s="242"/>
      <c r="E21" s="242"/>
      <c r="F21" s="242"/>
      <c r="G21" s="242"/>
      <c r="H21" s="242"/>
      <c r="I21" s="242"/>
      <c r="J21" s="242"/>
      <c r="K21" s="242"/>
      <c r="L21" s="242"/>
      <c r="M21" s="242"/>
      <c r="N21" s="242"/>
      <c r="O21" s="242"/>
      <c r="P21" s="242"/>
      <c r="Q21" s="242"/>
      <c r="R21" s="242"/>
      <c r="S21" s="242"/>
      <c r="T21" s="242"/>
      <c r="U21" s="222"/>
      <c r="V21" s="222"/>
      <c r="W21" s="222"/>
      <c r="X21" s="222"/>
      <c r="Y21" s="222"/>
      <c r="Z21" s="222"/>
      <c r="AA21" s="222"/>
      <c r="AB21" s="222"/>
      <c r="AC21" s="222"/>
      <c r="AD21" s="222"/>
      <c r="AE21" s="217" t="s">
        <v>147</v>
      </c>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218"/>
      <c r="BH21" s="219"/>
      <c r="BI21" s="226">
        <v>1</v>
      </c>
      <c r="BJ21" s="226"/>
      <c r="BK21" s="226"/>
      <c r="BL21" s="226"/>
      <c r="BM21" s="226"/>
      <c r="BN21" s="226"/>
      <c r="BO21" s="226"/>
      <c r="BP21" s="226"/>
      <c r="BQ21" s="226"/>
      <c r="BR21" s="226"/>
      <c r="BS21" s="226"/>
      <c r="BT21" s="226"/>
      <c r="BU21" s="226"/>
      <c r="BV21" s="226"/>
      <c r="BW21" s="226"/>
      <c r="BX21" s="226">
        <v>31000</v>
      </c>
      <c r="BY21" s="226"/>
      <c r="BZ21" s="226"/>
      <c r="CA21" s="226"/>
      <c r="CB21" s="226"/>
      <c r="CC21" s="226"/>
      <c r="CD21" s="226"/>
      <c r="CE21" s="226"/>
      <c r="CF21" s="226"/>
      <c r="CG21" s="226"/>
      <c r="CH21" s="226"/>
      <c r="CI21" s="226"/>
      <c r="CJ21" s="226"/>
      <c r="CK21" s="226"/>
      <c r="CL21" s="226"/>
      <c r="CM21" s="231">
        <v>4650</v>
      </c>
      <c r="CN21" s="232"/>
      <c r="CO21" s="232"/>
      <c r="CP21" s="232"/>
      <c r="CQ21" s="232"/>
      <c r="CR21" s="232"/>
      <c r="CS21" s="232"/>
      <c r="CT21" s="232"/>
      <c r="CU21" s="232"/>
      <c r="CV21" s="232"/>
      <c r="CW21" s="233"/>
      <c r="CX21" s="226"/>
      <c r="CY21" s="226"/>
      <c r="CZ21" s="226"/>
      <c r="DA21" s="226"/>
      <c r="DB21" s="226"/>
      <c r="DC21" s="226"/>
      <c r="DD21" s="226"/>
      <c r="DE21" s="226"/>
      <c r="DF21" s="226"/>
      <c r="DG21" s="226"/>
      <c r="DH21" s="226"/>
      <c r="DI21" s="226"/>
      <c r="DJ21" s="226"/>
      <c r="DK21" s="226"/>
      <c r="DL21" s="226"/>
      <c r="DM21" s="226"/>
      <c r="DN21" s="226"/>
      <c r="DO21" s="226"/>
      <c r="DP21" s="226"/>
      <c r="DQ21" s="226"/>
      <c r="DR21" s="226"/>
      <c r="DS21" s="226"/>
      <c r="DT21" s="226">
        <f t="shared" si="0"/>
        <v>35650</v>
      </c>
      <c r="DU21" s="226"/>
      <c r="DV21" s="226"/>
      <c r="DW21" s="226"/>
      <c r="DX21" s="226"/>
      <c r="DY21" s="226"/>
      <c r="DZ21" s="226"/>
      <c r="EA21" s="226"/>
      <c r="EB21" s="226"/>
      <c r="EC21" s="226"/>
      <c r="ED21" s="226"/>
      <c r="EE21" s="226"/>
      <c r="EF21" s="226"/>
      <c r="EG21" s="226"/>
      <c r="EH21" s="226"/>
      <c r="EI21" s="226"/>
      <c r="EJ21" s="226"/>
      <c r="EK21" s="226"/>
      <c r="EL21" s="226"/>
      <c r="EM21" s="226"/>
      <c r="EN21" s="226"/>
      <c r="EO21" s="226"/>
      <c r="EP21" s="226"/>
      <c r="EQ21" s="226"/>
      <c r="ER21" s="226"/>
      <c r="ES21" s="226"/>
      <c r="ET21" s="226"/>
      <c r="EU21" s="226"/>
      <c r="EV21" s="277">
        <f t="shared" si="1"/>
        <v>427800</v>
      </c>
      <c r="EW21" s="277"/>
      <c r="EX21" s="277"/>
      <c r="EY21" s="277"/>
      <c r="EZ21" s="277"/>
      <c r="FA21" s="277"/>
      <c r="FB21" s="277"/>
      <c r="FC21" s="277"/>
      <c r="FD21" s="277"/>
      <c r="FE21" s="277"/>
      <c r="FF21" s="277"/>
      <c r="FG21" s="277"/>
      <c r="FH21" s="277"/>
      <c r="FI21" s="277"/>
      <c r="FJ21" s="277"/>
      <c r="FK21" s="156"/>
      <c r="FL21" s="156"/>
      <c r="FM21" s="156"/>
      <c r="FN21" s="156"/>
      <c r="FO21" s="156"/>
      <c r="FP21" s="156"/>
      <c r="FQ21" s="156"/>
      <c r="FR21" s="156"/>
      <c r="FS21" s="156"/>
      <c r="FT21" s="156"/>
      <c r="FU21" s="156"/>
      <c r="FV21" s="156"/>
      <c r="FW21" s="156"/>
      <c r="FX21" s="156"/>
      <c r="FY21" s="156"/>
      <c r="FZ21" s="156"/>
      <c r="GA21" s="156"/>
      <c r="GB21" s="156"/>
      <c r="GC21" s="156"/>
      <c r="GD21" s="156"/>
      <c r="GE21" s="156"/>
      <c r="GF21" s="156"/>
      <c r="GG21" s="156"/>
      <c r="GH21" s="156"/>
      <c r="GI21" s="156"/>
      <c r="GJ21" s="156"/>
      <c r="GK21" s="156"/>
      <c r="GL21" s="156"/>
      <c r="GM21" s="156"/>
      <c r="GN21" s="156"/>
      <c r="GO21" s="156"/>
      <c r="GP21" s="156"/>
      <c r="GQ21" s="156"/>
      <c r="GR21" s="156"/>
      <c r="GS21" s="156"/>
      <c r="GT21" s="156"/>
      <c r="GU21" s="156"/>
      <c r="GV21" s="156"/>
      <c r="GW21" s="156"/>
      <c r="GX21" s="156"/>
      <c r="GY21" s="156"/>
      <c r="GZ21" s="156"/>
      <c r="HA21" s="156"/>
      <c r="HB21" s="156"/>
      <c r="HC21" s="156"/>
      <c r="HD21" s="156"/>
      <c r="HE21" s="156"/>
      <c r="HF21" s="156"/>
      <c r="HG21" s="156"/>
      <c r="HH21" s="156"/>
      <c r="HI21" s="156"/>
      <c r="HJ21" s="156"/>
      <c r="HK21" s="156"/>
      <c r="HL21" s="156"/>
      <c r="HM21" s="156"/>
      <c r="HN21" s="156"/>
      <c r="HO21" s="156"/>
      <c r="HP21" s="156"/>
      <c r="HQ21" s="156"/>
      <c r="HR21" s="156"/>
      <c r="HS21" s="156"/>
      <c r="HT21" s="156"/>
      <c r="HU21" s="156"/>
      <c r="HV21" s="156"/>
      <c r="HW21" s="156"/>
      <c r="HX21" s="156"/>
      <c r="HY21" s="156"/>
      <c r="HZ21" s="156"/>
      <c r="IA21" s="156"/>
      <c r="IB21" s="156"/>
      <c r="IC21" s="156"/>
      <c r="ID21" s="156"/>
      <c r="IE21" s="156"/>
      <c r="IF21" s="156"/>
      <c r="IG21" s="156"/>
      <c r="IH21" s="156"/>
      <c r="II21" s="156"/>
      <c r="IJ21" s="156"/>
      <c r="IK21" s="156"/>
      <c r="IL21" s="156"/>
      <c r="IM21" s="156"/>
      <c r="IN21" s="156"/>
      <c r="IO21" s="156"/>
      <c r="IP21" s="156"/>
      <c r="IQ21" s="156"/>
      <c r="IR21" s="156"/>
      <c r="IS21" s="156"/>
      <c r="IT21" s="156"/>
      <c r="IU21" s="156"/>
      <c r="IV21" s="156"/>
    </row>
    <row r="22" spans="1:256" s="157" customFormat="1" ht="12.75" customHeight="1">
      <c r="A22" s="217" t="s">
        <v>130</v>
      </c>
      <c r="B22" s="218"/>
      <c r="C22" s="218"/>
      <c r="D22" s="218"/>
      <c r="E22" s="218"/>
      <c r="F22" s="218"/>
      <c r="G22" s="218"/>
      <c r="H22" s="218"/>
      <c r="I22" s="218"/>
      <c r="J22" s="218"/>
      <c r="K22" s="218"/>
      <c r="L22" s="218"/>
      <c r="M22" s="218"/>
      <c r="N22" s="218"/>
      <c r="O22" s="218"/>
      <c r="P22" s="218"/>
      <c r="Q22" s="218"/>
      <c r="R22" s="218"/>
      <c r="S22" s="218"/>
      <c r="T22" s="219"/>
      <c r="U22" s="274"/>
      <c r="V22" s="275"/>
      <c r="W22" s="275"/>
      <c r="X22" s="275"/>
      <c r="Y22" s="275"/>
      <c r="Z22" s="275"/>
      <c r="AA22" s="275"/>
      <c r="AB22" s="275"/>
      <c r="AC22" s="275"/>
      <c r="AD22" s="276"/>
      <c r="AE22" s="217" t="s">
        <v>148</v>
      </c>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8"/>
      <c r="BC22" s="218"/>
      <c r="BD22" s="218"/>
      <c r="BE22" s="218"/>
      <c r="BF22" s="218"/>
      <c r="BG22" s="218"/>
      <c r="BH22" s="219"/>
      <c r="BI22" s="231">
        <v>2</v>
      </c>
      <c r="BJ22" s="232"/>
      <c r="BK22" s="232"/>
      <c r="BL22" s="232"/>
      <c r="BM22" s="232"/>
      <c r="BN22" s="232"/>
      <c r="BO22" s="232"/>
      <c r="BP22" s="232"/>
      <c r="BQ22" s="232"/>
      <c r="BR22" s="232"/>
      <c r="BS22" s="232"/>
      <c r="BT22" s="232"/>
      <c r="BU22" s="232"/>
      <c r="BV22" s="232"/>
      <c r="BW22" s="233"/>
      <c r="BX22" s="231">
        <v>24000</v>
      </c>
      <c r="BY22" s="232"/>
      <c r="BZ22" s="232"/>
      <c r="CA22" s="232"/>
      <c r="CB22" s="232"/>
      <c r="CC22" s="232"/>
      <c r="CD22" s="232"/>
      <c r="CE22" s="232"/>
      <c r="CF22" s="232"/>
      <c r="CG22" s="232"/>
      <c r="CH22" s="232"/>
      <c r="CI22" s="232"/>
      <c r="CJ22" s="232"/>
      <c r="CK22" s="232"/>
      <c r="CL22" s="233"/>
      <c r="CM22" s="231">
        <v>3600</v>
      </c>
      <c r="CN22" s="232"/>
      <c r="CO22" s="232"/>
      <c r="CP22" s="232"/>
      <c r="CQ22" s="232"/>
      <c r="CR22" s="232"/>
      <c r="CS22" s="232"/>
      <c r="CT22" s="232"/>
      <c r="CU22" s="232"/>
      <c r="CV22" s="232"/>
      <c r="CW22" s="233"/>
      <c r="CX22" s="231"/>
      <c r="CY22" s="232"/>
      <c r="CZ22" s="232"/>
      <c r="DA22" s="232"/>
      <c r="DB22" s="232"/>
      <c r="DC22" s="232"/>
      <c r="DD22" s="232"/>
      <c r="DE22" s="232"/>
      <c r="DF22" s="232"/>
      <c r="DG22" s="232"/>
      <c r="DH22" s="233"/>
      <c r="DI22" s="231"/>
      <c r="DJ22" s="232"/>
      <c r="DK22" s="232"/>
      <c r="DL22" s="232"/>
      <c r="DM22" s="232"/>
      <c r="DN22" s="232"/>
      <c r="DO22" s="232"/>
      <c r="DP22" s="232"/>
      <c r="DQ22" s="232"/>
      <c r="DR22" s="232"/>
      <c r="DS22" s="233"/>
      <c r="DT22" s="231">
        <f t="shared" si="0"/>
        <v>27600</v>
      </c>
      <c r="DU22" s="232"/>
      <c r="DV22" s="232"/>
      <c r="DW22" s="232"/>
      <c r="DX22" s="232"/>
      <c r="DY22" s="232"/>
      <c r="DZ22" s="232"/>
      <c r="EA22" s="232"/>
      <c r="EB22" s="232"/>
      <c r="EC22" s="232"/>
      <c r="ED22" s="232"/>
      <c r="EE22" s="232"/>
      <c r="EF22" s="232"/>
      <c r="EG22" s="232"/>
      <c r="EH22" s="232"/>
      <c r="EI22" s="232"/>
      <c r="EJ22" s="232"/>
      <c r="EK22" s="232"/>
      <c r="EL22" s="232"/>
      <c r="EM22" s="232"/>
      <c r="EN22" s="232"/>
      <c r="EO22" s="232"/>
      <c r="EP22" s="232"/>
      <c r="EQ22" s="232"/>
      <c r="ER22" s="232"/>
      <c r="ES22" s="232"/>
      <c r="ET22" s="232"/>
      <c r="EU22" s="233"/>
      <c r="EV22" s="278">
        <f>DT22*12</f>
        <v>331200</v>
      </c>
      <c r="EW22" s="279"/>
      <c r="EX22" s="279"/>
      <c r="EY22" s="279"/>
      <c r="EZ22" s="279"/>
      <c r="FA22" s="279"/>
      <c r="FB22" s="279"/>
      <c r="FC22" s="279"/>
      <c r="FD22" s="279"/>
      <c r="FE22" s="279"/>
      <c r="FF22" s="279"/>
      <c r="FG22" s="279"/>
      <c r="FH22" s="279"/>
      <c r="FI22" s="279"/>
      <c r="FJ22" s="280"/>
      <c r="FK22" s="156"/>
      <c r="FL22" s="156"/>
      <c r="FM22" s="156"/>
      <c r="FN22" s="156"/>
      <c r="FO22" s="156"/>
      <c r="FP22" s="156"/>
      <c r="FQ22" s="156"/>
      <c r="FR22" s="156"/>
      <c r="FS22" s="156"/>
      <c r="FT22" s="156"/>
      <c r="FU22" s="156"/>
      <c r="FV22" s="156"/>
      <c r="FW22" s="156"/>
      <c r="FX22" s="156"/>
      <c r="FY22" s="156"/>
      <c r="FZ22" s="156"/>
      <c r="GA22" s="156"/>
      <c r="GB22" s="156"/>
      <c r="GC22" s="156"/>
      <c r="GD22" s="156"/>
      <c r="GE22" s="156"/>
      <c r="GF22" s="156"/>
      <c r="GG22" s="156"/>
      <c r="GH22" s="156"/>
      <c r="GI22" s="156"/>
      <c r="GJ22" s="156"/>
      <c r="GK22" s="156"/>
      <c r="GL22" s="156"/>
      <c r="GM22" s="156"/>
      <c r="GN22" s="156"/>
      <c r="GO22" s="156"/>
      <c r="GP22" s="156"/>
      <c r="GQ22" s="156"/>
      <c r="GR22" s="156"/>
      <c r="GS22" s="156"/>
      <c r="GT22" s="156"/>
      <c r="GU22" s="156"/>
      <c r="GV22" s="156"/>
      <c r="GW22" s="156"/>
      <c r="GX22" s="156"/>
      <c r="GY22" s="156"/>
      <c r="GZ22" s="156"/>
      <c r="HA22" s="156"/>
      <c r="HB22" s="156"/>
      <c r="HC22" s="156"/>
      <c r="HD22" s="156"/>
      <c r="HE22" s="156"/>
      <c r="HF22" s="156"/>
      <c r="HG22" s="156"/>
      <c r="HH22" s="156"/>
      <c r="HI22" s="156"/>
      <c r="HJ22" s="156"/>
      <c r="HK22" s="156"/>
      <c r="HL22" s="156"/>
      <c r="HM22" s="156"/>
      <c r="HN22" s="156"/>
      <c r="HO22" s="156"/>
      <c r="HP22" s="156"/>
      <c r="HQ22" s="156"/>
      <c r="HR22" s="156"/>
      <c r="HS22" s="156"/>
      <c r="HT22" s="156"/>
      <c r="HU22" s="156"/>
      <c r="HV22" s="156"/>
      <c r="HW22" s="156"/>
      <c r="HX22" s="156"/>
      <c r="HY22" s="156"/>
      <c r="HZ22" s="156"/>
      <c r="IA22" s="156"/>
      <c r="IB22" s="156"/>
      <c r="IC22" s="156"/>
      <c r="ID22" s="156"/>
      <c r="IE22" s="156"/>
      <c r="IF22" s="156"/>
      <c r="IG22" s="156"/>
      <c r="IH22" s="156"/>
      <c r="II22" s="156"/>
      <c r="IJ22" s="156"/>
      <c r="IK22" s="156"/>
      <c r="IL22" s="156"/>
      <c r="IM22" s="156"/>
      <c r="IN22" s="156"/>
      <c r="IO22" s="156"/>
      <c r="IP22" s="156"/>
      <c r="IQ22" s="156"/>
      <c r="IR22" s="156"/>
      <c r="IS22" s="156"/>
      <c r="IT22" s="156"/>
      <c r="IU22" s="156"/>
      <c r="IV22" s="156"/>
    </row>
    <row r="23" spans="1:256" s="157" customFormat="1" ht="12.75" customHeight="1">
      <c r="A23" s="242" t="s">
        <v>130</v>
      </c>
      <c r="B23" s="242"/>
      <c r="C23" s="242"/>
      <c r="D23" s="242"/>
      <c r="E23" s="242"/>
      <c r="F23" s="242"/>
      <c r="G23" s="242"/>
      <c r="H23" s="242"/>
      <c r="I23" s="242"/>
      <c r="J23" s="242"/>
      <c r="K23" s="242"/>
      <c r="L23" s="242"/>
      <c r="M23" s="242"/>
      <c r="N23" s="242"/>
      <c r="O23" s="242"/>
      <c r="P23" s="242"/>
      <c r="Q23" s="242"/>
      <c r="R23" s="242"/>
      <c r="S23" s="242"/>
      <c r="T23" s="242"/>
      <c r="U23" s="222"/>
      <c r="V23" s="222"/>
      <c r="W23" s="222"/>
      <c r="X23" s="222"/>
      <c r="Y23" s="222"/>
      <c r="Z23" s="222"/>
      <c r="AA23" s="222"/>
      <c r="AB23" s="222"/>
      <c r="AC23" s="222"/>
      <c r="AD23" s="222"/>
      <c r="AE23" s="217" t="s">
        <v>149</v>
      </c>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218"/>
      <c r="BD23" s="218"/>
      <c r="BE23" s="218"/>
      <c r="BF23" s="218"/>
      <c r="BG23" s="218"/>
      <c r="BH23" s="219"/>
      <c r="BI23" s="226">
        <v>3</v>
      </c>
      <c r="BJ23" s="226"/>
      <c r="BK23" s="226"/>
      <c r="BL23" s="226"/>
      <c r="BM23" s="226"/>
      <c r="BN23" s="226"/>
      <c r="BO23" s="226"/>
      <c r="BP23" s="226"/>
      <c r="BQ23" s="226"/>
      <c r="BR23" s="226"/>
      <c r="BS23" s="226"/>
      <c r="BT23" s="226"/>
      <c r="BU23" s="226"/>
      <c r="BV23" s="226"/>
      <c r="BW23" s="226"/>
      <c r="BX23" s="226">
        <v>23000</v>
      </c>
      <c r="BY23" s="226"/>
      <c r="BZ23" s="226"/>
      <c r="CA23" s="226"/>
      <c r="CB23" s="226"/>
      <c r="CC23" s="226"/>
      <c r="CD23" s="226"/>
      <c r="CE23" s="226"/>
      <c r="CF23" s="226"/>
      <c r="CG23" s="226"/>
      <c r="CH23" s="226"/>
      <c r="CI23" s="226"/>
      <c r="CJ23" s="226"/>
      <c r="CK23" s="226"/>
      <c r="CL23" s="226"/>
      <c r="CM23" s="231">
        <v>3450</v>
      </c>
      <c r="CN23" s="232"/>
      <c r="CO23" s="232"/>
      <c r="CP23" s="232"/>
      <c r="CQ23" s="232"/>
      <c r="CR23" s="232"/>
      <c r="CS23" s="232"/>
      <c r="CT23" s="232"/>
      <c r="CU23" s="232"/>
      <c r="CV23" s="232"/>
      <c r="CW23" s="233"/>
      <c r="CX23" s="226"/>
      <c r="CY23" s="226"/>
      <c r="CZ23" s="226"/>
      <c r="DA23" s="226"/>
      <c r="DB23" s="226"/>
      <c r="DC23" s="226"/>
      <c r="DD23" s="226"/>
      <c r="DE23" s="226"/>
      <c r="DF23" s="226"/>
      <c r="DG23" s="226"/>
      <c r="DH23" s="226"/>
      <c r="DI23" s="226"/>
      <c r="DJ23" s="226"/>
      <c r="DK23" s="226"/>
      <c r="DL23" s="226"/>
      <c r="DM23" s="226"/>
      <c r="DN23" s="226"/>
      <c r="DO23" s="226"/>
      <c r="DP23" s="226"/>
      <c r="DQ23" s="226"/>
      <c r="DR23" s="226"/>
      <c r="DS23" s="226"/>
      <c r="DT23" s="226">
        <f>SUM(BX23+CM23)*3</f>
        <v>79350</v>
      </c>
      <c r="DU23" s="226"/>
      <c r="DV23" s="226"/>
      <c r="DW23" s="226"/>
      <c r="DX23" s="226"/>
      <c r="DY23" s="226"/>
      <c r="DZ23" s="226"/>
      <c r="EA23" s="226"/>
      <c r="EB23" s="226"/>
      <c r="EC23" s="226"/>
      <c r="ED23" s="226"/>
      <c r="EE23" s="226"/>
      <c r="EF23" s="226"/>
      <c r="EG23" s="226"/>
      <c r="EH23" s="226"/>
      <c r="EI23" s="226"/>
      <c r="EJ23" s="226"/>
      <c r="EK23" s="226"/>
      <c r="EL23" s="226"/>
      <c r="EM23" s="226"/>
      <c r="EN23" s="226"/>
      <c r="EO23" s="226"/>
      <c r="EP23" s="226"/>
      <c r="EQ23" s="226"/>
      <c r="ER23" s="226"/>
      <c r="ES23" s="226"/>
      <c r="ET23" s="226"/>
      <c r="EU23" s="226"/>
      <c r="EV23" s="277">
        <f t="shared" si="1"/>
        <v>952200</v>
      </c>
      <c r="EW23" s="277"/>
      <c r="EX23" s="277"/>
      <c r="EY23" s="277"/>
      <c r="EZ23" s="277"/>
      <c r="FA23" s="277"/>
      <c r="FB23" s="277"/>
      <c r="FC23" s="277"/>
      <c r="FD23" s="277"/>
      <c r="FE23" s="277"/>
      <c r="FF23" s="277"/>
      <c r="FG23" s="277"/>
      <c r="FH23" s="277"/>
      <c r="FI23" s="277"/>
      <c r="FJ23" s="277"/>
      <c r="FK23" s="156"/>
      <c r="FL23" s="156"/>
      <c r="FM23" s="156"/>
      <c r="FN23" s="156"/>
      <c r="FO23" s="156"/>
      <c r="FP23" s="156"/>
      <c r="FQ23" s="156"/>
      <c r="FR23" s="156"/>
      <c r="FS23" s="156"/>
      <c r="FT23" s="156"/>
      <c r="FU23" s="156"/>
      <c r="FV23" s="156"/>
      <c r="FW23" s="156"/>
      <c r="FX23" s="156"/>
      <c r="FY23" s="156"/>
      <c r="FZ23" s="156"/>
      <c r="GA23" s="156"/>
      <c r="GB23" s="156"/>
      <c r="GC23" s="156"/>
      <c r="GD23" s="156"/>
      <c r="GE23" s="156"/>
      <c r="GF23" s="156"/>
      <c r="GG23" s="156"/>
      <c r="GH23" s="156"/>
      <c r="GI23" s="156"/>
      <c r="GJ23" s="156"/>
      <c r="GK23" s="156"/>
      <c r="GL23" s="156"/>
      <c r="GM23" s="156"/>
      <c r="GN23" s="156"/>
      <c r="GO23" s="156"/>
      <c r="GP23" s="156"/>
      <c r="GQ23" s="156"/>
      <c r="GR23" s="156"/>
      <c r="GS23" s="156"/>
      <c r="GT23" s="156"/>
      <c r="GU23" s="156"/>
      <c r="GV23" s="156"/>
      <c r="GW23" s="156"/>
      <c r="GX23" s="156"/>
      <c r="GY23" s="156"/>
      <c r="GZ23" s="156"/>
      <c r="HA23" s="156"/>
      <c r="HB23" s="156"/>
      <c r="HC23" s="156"/>
      <c r="HD23" s="156"/>
      <c r="HE23" s="156"/>
      <c r="HF23" s="156"/>
      <c r="HG23" s="156"/>
      <c r="HH23" s="156"/>
      <c r="HI23" s="156"/>
      <c r="HJ23" s="156"/>
      <c r="HK23" s="156"/>
      <c r="HL23" s="156"/>
      <c r="HM23" s="156"/>
      <c r="HN23" s="156"/>
      <c r="HO23" s="156"/>
      <c r="HP23" s="156"/>
      <c r="HQ23" s="156"/>
      <c r="HR23" s="156"/>
      <c r="HS23" s="156"/>
      <c r="HT23" s="156"/>
      <c r="HU23" s="156"/>
      <c r="HV23" s="156"/>
      <c r="HW23" s="156"/>
      <c r="HX23" s="156"/>
      <c r="HY23" s="156"/>
      <c r="HZ23" s="156"/>
      <c r="IA23" s="156"/>
      <c r="IB23" s="156"/>
      <c r="IC23" s="156"/>
      <c r="ID23" s="156"/>
      <c r="IE23" s="156"/>
      <c r="IF23" s="156"/>
      <c r="IG23" s="156"/>
      <c r="IH23" s="156"/>
      <c r="II23" s="156"/>
      <c r="IJ23" s="156"/>
      <c r="IK23" s="156"/>
      <c r="IL23" s="156"/>
      <c r="IM23" s="156"/>
      <c r="IN23" s="156"/>
      <c r="IO23" s="156"/>
      <c r="IP23" s="156"/>
      <c r="IQ23" s="156"/>
      <c r="IR23" s="156"/>
      <c r="IS23" s="156"/>
      <c r="IT23" s="156"/>
      <c r="IU23" s="156"/>
      <c r="IV23" s="156"/>
    </row>
    <row r="24" spans="1:256" s="157" customFormat="1" ht="12.75" customHeight="1">
      <c r="A24" s="242" t="s">
        <v>130</v>
      </c>
      <c r="B24" s="242"/>
      <c r="C24" s="242"/>
      <c r="D24" s="242"/>
      <c r="E24" s="242"/>
      <c r="F24" s="242"/>
      <c r="G24" s="242"/>
      <c r="H24" s="242"/>
      <c r="I24" s="242"/>
      <c r="J24" s="242"/>
      <c r="K24" s="242"/>
      <c r="L24" s="242"/>
      <c r="M24" s="242"/>
      <c r="N24" s="242"/>
      <c r="O24" s="242"/>
      <c r="P24" s="242"/>
      <c r="Q24" s="242"/>
      <c r="R24" s="242"/>
      <c r="S24" s="242"/>
      <c r="T24" s="242"/>
      <c r="U24" s="222"/>
      <c r="V24" s="222"/>
      <c r="W24" s="222"/>
      <c r="X24" s="222"/>
      <c r="Y24" s="222"/>
      <c r="Z24" s="222"/>
      <c r="AA24" s="222"/>
      <c r="AB24" s="222"/>
      <c r="AC24" s="222"/>
      <c r="AD24" s="222"/>
      <c r="AE24" s="217" t="s">
        <v>150</v>
      </c>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218"/>
      <c r="BE24" s="218"/>
      <c r="BF24" s="218"/>
      <c r="BG24" s="218"/>
      <c r="BH24" s="219"/>
      <c r="BI24" s="226">
        <v>1</v>
      </c>
      <c r="BJ24" s="226"/>
      <c r="BK24" s="226"/>
      <c r="BL24" s="226"/>
      <c r="BM24" s="226"/>
      <c r="BN24" s="226"/>
      <c r="BO24" s="226"/>
      <c r="BP24" s="226"/>
      <c r="BQ24" s="226"/>
      <c r="BR24" s="226"/>
      <c r="BS24" s="226"/>
      <c r="BT24" s="226"/>
      <c r="BU24" s="226"/>
      <c r="BV24" s="226"/>
      <c r="BW24" s="226"/>
      <c r="BX24" s="226">
        <v>21400</v>
      </c>
      <c r="BY24" s="226"/>
      <c r="BZ24" s="226"/>
      <c r="CA24" s="226"/>
      <c r="CB24" s="226"/>
      <c r="CC24" s="226"/>
      <c r="CD24" s="226"/>
      <c r="CE24" s="226"/>
      <c r="CF24" s="226"/>
      <c r="CG24" s="226"/>
      <c r="CH24" s="226"/>
      <c r="CI24" s="226"/>
      <c r="CJ24" s="226"/>
      <c r="CK24" s="226"/>
      <c r="CL24" s="226"/>
      <c r="CM24" s="231">
        <v>3210</v>
      </c>
      <c r="CN24" s="232"/>
      <c r="CO24" s="232"/>
      <c r="CP24" s="232"/>
      <c r="CQ24" s="232"/>
      <c r="CR24" s="232"/>
      <c r="CS24" s="232"/>
      <c r="CT24" s="232"/>
      <c r="CU24" s="232"/>
      <c r="CV24" s="232"/>
      <c r="CW24" s="233"/>
      <c r="CX24" s="226"/>
      <c r="CY24" s="226"/>
      <c r="CZ24" s="226"/>
      <c r="DA24" s="226"/>
      <c r="DB24" s="226"/>
      <c r="DC24" s="226"/>
      <c r="DD24" s="226"/>
      <c r="DE24" s="226"/>
      <c r="DF24" s="226"/>
      <c r="DG24" s="226"/>
      <c r="DH24" s="226"/>
      <c r="DI24" s="226"/>
      <c r="DJ24" s="226"/>
      <c r="DK24" s="226"/>
      <c r="DL24" s="226"/>
      <c r="DM24" s="226"/>
      <c r="DN24" s="226"/>
      <c r="DO24" s="226"/>
      <c r="DP24" s="226"/>
      <c r="DQ24" s="226"/>
      <c r="DR24" s="226"/>
      <c r="DS24" s="226"/>
      <c r="DT24" s="226">
        <f>SUM(BX24+CM24)</f>
        <v>24610</v>
      </c>
      <c r="DU24" s="226"/>
      <c r="DV24" s="226"/>
      <c r="DW24" s="226"/>
      <c r="DX24" s="226"/>
      <c r="DY24" s="226"/>
      <c r="DZ24" s="226"/>
      <c r="EA24" s="226"/>
      <c r="EB24" s="226"/>
      <c r="EC24" s="226"/>
      <c r="ED24" s="226"/>
      <c r="EE24" s="226"/>
      <c r="EF24" s="226"/>
      <c r="EG24" s="226"/>
      <c r="EH24" s="226"/>
      <c r="EI24" s="226"/>
      <c r="EJ24" s="226"/>
      <c r="EK24" s="226"/>
      <c r="EL24" s="226"/>
      <c r="EM24" s="226"/>
      <c r="EN24" s="226"/>
      <c r="EO24" s="226"/>
      <c r="EP24" s="226"/>
      <c r="EQ24" s="226"/>
      <c r="ER24" s="226"/>
      <c r="ES24" s="226"/>
      <c r="ET24" s="226"/>
      <c r="EU24" s="226"/>
      <c r="EV24" s="277">
        <f t="shared" si="1"/>
        <v>295320</v>
      </c>
      <c r="EW24" s="277"/>
      <c r="EX24" s="277"/>
      <c r="EY24" s="277"/>
      <c r="EZ24" s="277"/>
      <c r="FA24" s="277"/>
      <c r="FB24" s="277"/>
      <c r="FC24" s="277"/>
      <c r="FD24" s="277"/>
      <c r="FE24" s="277"/>
      <c r="FF24" s="277"/>
      <c r="FG24" s="277"/>
      <c r="FH24" s="277"/>
      <c r="FI24" s="277"/>
      <c r="FJ24" s="277"/>
      <c r="FK24" s="156"/>
      <c r="FL24" s="156"/>
      <c r="FM24" s="156"/>
      <c r="FN24" s="156"/>
      <c r="FO24" s="156"/>
      <c r="FP24" s="156"/>
      <c r="FQ24" s="156"/>
      <c r="FR24" s="156"/>
      <c r="FS24" s="156"/>
      <c r="FT24" s="156"/>
      <c r="FU24" s="156"/>
      <c r="FV24" s="156"/>
      <c r="FW24" s="156"/>
      <c r="FX24" s="156"/>
      <c r="FY24" s="156"/>
      <c r="FZ24" s="156"/>
      <c r="GA24" s="156"/>
      <c r="GB24" s="156"/>
      <c r="GC24" s="156"/>
      <c r="GD24" s="156"/>
      <c r="GE24" s="156"/>
      <c r="GF24" s="156"/>
      <c r="GG24" s="156"/>
      <c r="GH24" s="156"/>
      <c r="GI24" s="156"/>
      <c r="GJ24" s="156"/>
      <c r="GK24" s="156"/>
      <c r="GL24" s="156"/>
      <c r="GM24" s="156"/>
      <c r="GN24" s="156"/>
      <c r="GO24" s="156"/>
      <c r="GP24" s="156"/>
      <c r="GQ24" s="156"/>
      <c r="GR24" s="156"/>
      <c r="GS24" s="156"/>
      <c r="GT24" s="156"/>
      <c r="GU24" s="156"/>
      <c r="GV24" s="156"/>
      <c r="GW24" s="156"/>
      <c r="GX24" s="156"/>
      <c r="GY24" s="156"/>
      <c r="GZ24" s="156"/>
      <c r="HA24" s="156"/>
      <c r="HB24" s="156"/>
      <c r="HC24" s="156"/>
      <c r="HD24" s="156"/>
      <c r="HE24" s="156"/>
      <c r="HF24" s="156"/>
      <c r="HG24" s="156"/>
      <c r="HH24" s="156"/>
      <c r="HI24" s="156"/>
      <c r="HJ24" s="156"/>
      <c r="HK24" s="156"/>
      <c r="HL24" s="156"/>
      <c r="HM24" s="156"/>
      <c r="HN24" s="156"/>
      <c r="HO24" s="156"/>
      <c r="HP24" s="156"/>
      <c r="HQ24" s="156"/>
      <c r="HR24" s="156"/>
      <c r="HS24" s="156"/>
      <c r="HT24" s="156"/>
      <c r="HU24" s="156"/>
      <c r="HV24" s="156"/>
      <c r="HW24" s="156"/>
      <c r="HX24" s="156"/>
      <c r="HY24" s="156"/>
      <c r="HZ24" s="156"/>
      <c r="IA24" s="156"/>
      <c r="IB24" s="156"/>
      <c r="IC24" s="156"/>
      <c r="ID24" s="156"/>
      <c r="IE24" s="156"/>
      <c r="IF24" s="156"/>
      <c r="IG24" s="156"/>
      <c r="IH24" s="156"/>
      <c r="II24" s="156"/>
      <c r="IJ24" s="156"/>
      <c r="IK24" s="156"/>
      <c r="IL24" s="156"/>
      <c r="IM24" s="156"/>
      <c r="IN24" s="156"/>
      <c r="IO24" s="156"/>
      <c r="IP24" s="156"/>
      <c r="IQ24" s="156"/>
      <c r="IR24" s="156"/>
      <c r="IS24" s="156"/>
      <c r="IT24" s="156"/>
      <c r="IU24" s="156"/>
      <c r="IV24" s="156"/>
    </row>
    <row r="25" spans="1:256" s="156" customFormat="1">
      <c r="A25" s="242" t="s">
        <v>130</v>
      </c>
      <c r="B25" s="242"/>
      <c r="C25" s="242"/>
      <c r="D25" s="242"/>
      <c r="E25" s="242"/>
      <c r="F25" s="242"/>
      <c r="G25" s="242"/>
      <c r="H25" s="242"/>
      <c r="I25" s="242"/>
      <c r="J25" s="242"/>
      <c r="K25" s="242"/>
      <c r="L25" s="242"/>
      <c r="M25" s="242"/>
      <c r="N25" s="242"/>
      <c r="O25" s="242"/>
      <c r="P25" s="242"/>
      <c r="Q25" s="242"/>
      <c r="R25" s="242"/>
      <c r="S25" s="242"/>
      <c r="T25" s="242"/>
      <c r="U25" s="222"/>
      <c r="V25" s="222"/>
      <c r="W25" s="222"/>
      <c r="X25" s="222"/>
      <c r="Y25" s="222"/>
      <c r="Z25" s="222"/>
      <c r="AA25" s="222"/>
      <c r="AB25" s="222"/>
      <c r="AC25" s="222"/>
      <c r="AD25" s="222"/>
      <c r="AE25" s="217" t="s">
        <v>151</v>
      </c>
      <c r="AF25" s="218"/>
      <c r="AG25" s="218"/>
      <c r="AH25" s="218"/>
      <c r="AI25" s="218"/>
      <c r="AJ25" s="218"/>
      <c r="AK25" s="218"/>
      <c r="AL25" s="218"/>
      <c r="AM25" s="218"/>
      <c r="AN25" s="218"/>
      <c r="AO25" s="218"/>
      <c r="AP25" s="218"/>
      <c r="AQ25" s="218"/>
      <c r="AR25" s="218"/>
      <c r="AS25" s="218"/>
      <c r="AT25" s="218"/>
      <c r="AU25" s="218"/>
      <c r="AV25" s="218"/>
      <c r="AW25" s="218"/>
      <c r="AX25" s="218"/>
      <c r="AY25" s="218"/>
      <c r="AZ25" s="218"/>
      <c r="BA25" s="218"/>
      <c r="BB25" s="218"/>
      <c r="BC25" s="218"/>
      <c r="BD25" s="218"/>
      <c r="BE25" s="218"/>
      <c r="BF25" s="218"/>
      <c r="BG25" s="218"/>
      <c r="BH25" s="219"/>
      <c r="BI25" s="226">
        <v>1</v>
      </c>
      <c r="BJ25" s="226"/>
      <c r="BK25" s="226"/>
      <c r="BL25" s="226"/>
      <c r="BM25" s="226"/>
      <c r="BN25" s="226"/>
      <c r="BO25" s="226"/>
      <c r="BP25" s="226"/>
      <c r="BQ25" s="226"/>
      <c r="BR25" s="226"/>
      <c r="BS25" s="226"/>
      <c r="BT25" s="226"/>
      <c r="BU25" s="226"/>
      <c r="BV25" s="226"/>
      <c r="BW25" s="226"/>
      <c r="BX25" s="226">
        <v>21400</v>
      </c>
      <c r="BY25" s="226"/>
      <c r="BZ25" s="226"/>
      <c r="CA25" s="226"/>
      <c r="CB25" s="226"/>
      <c r="CC25" s="226"/>
      <c r="CD25" s="226"/>
      <c r="CE25" s="226"/>
      <c r="CF25" s="226"/>
      <c r="CG25" s="226"/>
      <c r="CH25" s="226"/>
      <c r="CI25" s="226"/>
      <c r="CJ25" s="226"/>
      <c r="CK25" s="226"/>
      <c r="CL25" s="226"/>
      <c r="CM25" s="231">
        <v>3210</v>
      </c>
      <c r="CN25" s="232"/>
      <c r="CO25" s="232"/>
      <c r="CP25" s="232"/>
      <c r="CQ25" s="232"/>
      <c r="CR25" s="232"/>
      <c r="CS25" s="232"/>
      <c r="CT25" s="232"/>
      <c r="CU25" s="232"/>
      <c r="CV25" s="232"/>
      <c r="CW25" s="233"/>
      <c r="CX25" s="226"/>
      <c r="CY25" s="226"/>
      <c r="CZ25" s="226"/>
      <c r="DA25" s="226"/>
      <c r="DB25" s="226"/>
      <c r="DC25" s="226"/>
      <c r="DD25" s="226"/>
      <c r="DE25" s="226"/>
      <c r="DF25" s="226"/>
      <c r="DG25" s="226"/>
      <c r="DH25" s="226"/>
      <c r="DI25" s="226"/>
      <c r="DJ25" s="226"/>
      <c r="DK25" s="226"/>
      <c r="DL25" s="226"/>
      <c r="DM25" s="226"/>
      <c r="DN25" s="226"/>
      <c r="DO25" s="226"/>
      <c r="DP25" s="226"/>
      <c r="DQ25" s="226"/>
      <c r="DR25" s="226"/>
      <c r="DS25" s="226"/>
      <c r="DT25" s="226">
        <f>SUM(BX25+CM25)</f>
        <v>24610</v>
      </c>
      <c r="DU25" s="226"/>
      <c r="DV25" s="226"/>
      <c r="DW25" s="226"/>
      <c r="DX25" s="226"/>
      <c r="DY25" s="226"/>
      <c r="DZ25" s="226"/>
      <c r="EA25" s="226"/>
      <c r="EB25" s="226"/>
      <c r="EC25" s="226"/>
      <c r="ED25" s="226"/>
      <c r="EE25" s="226"/>
      <c r="EF25" s="226"/>
      <c r="EG25" s="226"/>
      <c r="EH25" s="226"/>
      <c r="EI25" s="226"/>
      <c r="EJ25" s="226"/>
      <c r="EK25" s="226"/>
      <c r="EL25" s="226"/>
      <c r="EM25" s="226"/>
      <c r="EN25" s="226"/>
      <c r="EO25" s="226"/>
      <c r="EP25" s="226"/>
      <c r="EQ25" s="226"/>
      <c r="ER25" s="226"/>
      <c r="ES25" s="226"/>
      <c r="ET25" s="226"/>
      <c r="EU25" s="226"/>
      <c r="EV25" s="277">
        <f t="shared" si="1"/>
        <v>295320</v>
      </c>
      <c r="EW25" s="277"/>
      <c r="EX25" s="277"/>
      <c r="EY25" s="277"/>
      <c r="EZ25" s="277"/>
      <c r="FA25" s="277"/>
      <c r="FB25" s="277"/>
      <c r="FC25" s="277"/>
      <c r="FD25" s="277"/>
      <c r="FE25" s="277"/>
      <c r="FF25" s="277"/>
      <c r="FG25" s="277"/>
      <c r="FH25" s="277"/>
      <c r="FI25" s="277"/>
      <c r="FJ25" s="277"/>
    </row>
    <row r="26" spans="1:256">
      <c r="A26" s="221"/>
      <c r="B26" s="221"/>
      <c r="C26" s="221"/>
      <c r="D26" s="221"/>
      <c r="E26" s="221"/>
      <c r="F26" s="221"/>
      <c r="G26" s="221"/>
      <c r="H26" s="221"/>
      <c r="I26" s="221"/>
      <c r="J26" s="221"/>
      <c r="K26" s="221"/>
      <c r="L26" s="221"/>
      <c r="M26" s="221"/>
      <c r="N26" s="221"/>
      <c r="O26" s="221"/>
      <c r="P26" s="221"/>
      <c r="Q26" s="221"/>
      <c r="R26" s="221"/>
      <c r="S26" s="221"/>
      <c r="T26" s="221"/>
      <c r="U26" s="220"/>
      <c r="V26" s="220"/>
      <c r="W26" s="220"/>
      <c r="X26" s="220"/>
      <c r="Y26" s="220"/>
      <c r="Z26" s="220"/>
      <c r="AA26" s="220"/>
      <c r="AB26" s="220"/>
      <c r="AC26" s="220"/>
      <c r="AD26" s="220"/>
      <c r="AE26" s="223"/>
      <c r="AF26" s="224"/>
      <c r="AG26" s="224"/>
      <c r="AH26" s="224"/>
      <c r="AI26" s="224"/>
      <c r="AJ26" s="224"/>
      <c r="AK26" s="224"/>
      <c r="AL26" s="224"/>
      <c r="AM26" s="224"/>
      <c r="AN26" s="224"/>
      <c r="AO26" s="224"/>
      <c r="AP26" s="224"/>
      <c r="AQ26" s="224"/>
      <c r="AR26" s="224"/>
      <c r="AS26" s="224"/>
      <c r="AT26" s="224"/>
      <c r="AU26" s="224"/>
      <c r="AV26" s="224"/>
      <c r="AW26" s="224"/>
      <c r="AX26" s="224"/>
      <c r="AY26" s="224"/>
      <c r="AZ26" s="224"/>
      <c r="BA26" s="224"/>
      <c r="BB26" s="224"/>
      <c r="BC26" s="224"/>
      <c r="BD26" s="224"/>
      <c r="BE26" s="224"/>
      <c r="BF26" s="224"/>
      <c r="BG26" s="224"/>
      <c r="BH26" s="225"/>
      <c r="BI26" s="227"/>
      <c r="BJ26" s="227"/>
      <c r="BK26" s="227"/>
      <c r="BL26" s="227"/>
      <c r="BM26" s="227"/>
      <c r="BN26" s="227"/>
      <c r="BO26" s="227"/>
      <c r="BP26" s="227"/>
      <c r="BQ26" s="227"/>
      <c r="BR26" s="227"/>
      <c r="BS26" s="227"/>
      <c r="BT26" s="227"/>
      <c r="BU26" s="227"/>
      <c r="BV26" s="227"/>
      <c r="BW26" s="227"/>
      <c r="BX26" s="227"/>
      <c r="BY26" s="227"/>
      <c r="BZ26" s="227"/>
      <c r="CA26" s="227"/>
      <c r="CB26" s="227"/>
      <c r="CC26" s="227"/>
      <c r="CD26" s="227"/>
      <c r="CE26" s="227"/>
      <c r="CF26" s="227"/>
      <c r="CG26" s="227"/>
      <c r="CH26" s="227"/>
      <c r="CI26" s="227"/>
      <c r="CJ26" s="227"/>
      <c r="CK26" s="227"/>
      <c r="CL26" s="227"/>
      <c r="CM26" s="227"/>
      <c r="CN26" s="227"/>
      <c r="CO26" s="227"/>
      <c r="CP26" s="227"/>
      <c r="CQ26" s="227"/>
      <c r="CR26" s="227"/>
      <c r="CS26" s="227"/>
      <c r="CT26" s="227"/>
      <c r="CU26" s="227"/>
      <c r="CV26" s="227"/>
      <c r="CW26" s="227"/>
      <c r="CX26" s="227"/>
      <c r="CY26" s="227"/>
      <c r="CZ26" s="227"/>
      <c r="DA26" s="227"/>
      <c r="DB26" s="227"/>
      <c r="DC26" s="227"/>
      <c r="DD26" s="227"/>
      <c r="DE26" s="227"/>
      <c r="DF26" s="227"/>
      <c r="DG26" s="227"/>
      <c r="DH26" s="227"/>
      <c r="DI26" s="227"/>
      <c r="DJ26" s="227"/>
      <c r="DK26" s="227"/>
      <c r="DL26" s="227"/>
      <c r="DM26" s="227"/>
      <c r="DN26" s="227"/>
      <c r="DO26" s="227"/>
      <c r="DP26" s="227"/>
      <c r="DQ26" s="227"/>
      <c r="DR26" s="227"/>
      <c r="DS26" s="227"/>
      <c r="DT26" s="227"/>
      <c r="DU26" s="227"/>
      <c r="DV26" s="227"/>
      <c r="DW26" s="227"/>
      <c r="DX26" s="227"/>
      <c r="DY26" s="227"/>
      <c r="DZ26" s="227"/>
      <c r="EA26" s="227"/>
      <c r="EB26" s="227"/>
      <c r="EC26" s="227"/>
      <c r="ED26" s="227"/>
      <c r="EE26" s="227"/>
      <c r="EF26" s="227"/>
      <c r="EG26" s="227"/>
      <c r="EH26" s="227"/>
      <c r="EI26" s="227"/>
      <c r="EJ26" s="227"/>
      <c r="EK26" s="227"/>
      <c r="EL26" s="227"/>
      <c r="EM26" s="227"/>
      <c r="EN26" s="227"/>
      <c r="EO26" s="227"/>
      <c r="EP26" s="227"/>
      <c r="EQ26" s="227"/>
      <c r="ER26" s="227"/>
      <c r="ES26" s="227"/>
      <c r="ET26" s="227"/>
      <c r="EU26" s="227"/>
      <c r="EV26" s="259"/>
      <c r="EW26" s="259"/>
      <c r="EX26" s="259"/>
      <c r="EY26" s="259"/>
      <c r="EZ26" s="259"/>
      <c r="FA26" s="259"/>
      <c r="FB26" s="259"/>
      <c r="FC26" s="259"/>
      <c r="FD26" s="259"/>
      <c r="FE26" s="259"/>
      <c r="FF26" s="259"/>
      <c r="FG26" s="259"/>
      <c r="FH26" s="259"/>
      <c r="FI26" s="259"/>
      <c r="FJ26" s="259"/>
    </row>
    <row r="27" spans="1:256">
      <c r="A27" s="221"/>
      <c r="B27" s="221"/>
      <c r="C27" s="221"/>
      <c r="D27" s="221"/>
      <c r="E27" s="221"/>
      <c r="F27" s="221"/>
      <c r="G27" s="221"/>
      <c r="H27" s="221"/>
      <c r="I27" s="221"/>
      <c r="J27" s="221"/>
      <c r="K27" s="221"/>
      <c r="L27" s="221"/>
      <c r="M27" s="221"/>
      <c r="N27" s="221"/>
      <c r="O27" s="221"/>
      <c r="P27" s="221"/>
      <c r="Q27" s="221"/>
      <c r="R27" s="221"/>
      <c r="S27" s="221"/>
      <c r="T27" s="221"/>
      <c r="U27" s="220"/>
      <c r="V27" s="220"/>
      <c r="W27" s="220"/>
      <c r="X27" s="220"/>
      <c r="Y27" s="220"/>
      <c r="Z27" s="220"/>
      <c r="AA27" s="220"/>
      <c r="AB27" s="220"/>
      <c r="AC27" s="220"/>
      <c r="AD27" s="220"/>
      <c r="AE27" s="223"/>
      <c r="AF27" s="224"/>
      <c r="AG27" s="224"/>
      <c r="AH27" s="224"/>
      <c r="AI27" s="224"/>
      <c r="AJ27" s="224"/>
      <c r="AK27" s="224"/>
      <c r="AL27" s="224"/>
      <c r="AM27" s="224"/>
      <c r="AN27" s="224"/>
      <c r="AO27" s="224"/>
      <c r="AP27" s="224"/>
      <c r="AQ27" s="224"/>
      <c r="AR27" s="224"/>
      <c r="AS27" s="224"/>
      <c r="AT27" s="224"/>
      <c r="AU27" s="224"/>
      <c r="AV27" s="224"/>
      <c r="AW27" s="224"/>
      <c r="AX27" s="224"/>
      <c r="AY27" s="224"/>
      <c r="AZ27" s="224"/>
      <c r="BA27" s="224"/>
      <c r="BB27" s="224"/>
      <c r="BC27" s="224"/>
      <c r="BD27" s="224"/>
      <c r="BE27" s="224"/>
      <c r="BF27" s="224"/>
      <c r="BG27" s="224"/>
      <c r="BH27" s="225"/>
      <c r="BI27" s="227"/>
      <c r="BJ27" s="227"/>
      <c r="BK27" s="227"/>
      <c r="BL27" s="227"/>
      <c r="BM27" s="227"/>
      <c r="BN27" s="227"/>
      <c r="BO27" s="227"/>
      <c r="BP27" s="227"/>
      <c r="BQ27" s="227"/>
      <c r="BR27" s="227"/>
      <c r="BS27" s="227"/>
      <c r="BT27" s="227"/>
      <c r="BU27" s="227"/>
      <c r="BV27" s="227"/>
      <c r="BW27" s="227"/>
      <c r="BX27" s="227"/>
      <c r="BY27" s="227"/>
      <c r="BZ27" s="227"/>
      <c r="CA27" s="227"/>
      <c r="CB27" s="227"/>
      <c r="CC27" s="227"/>
      <c r="CD27" s="227"/>
      <c r="CE27" s="227"/>
      <c r="CF27" s="227"/>
      <c r="CG27" s="227"/>
      <c r="CH27" s="227"/>
      <c r="CI27" s="227"/>
      <c r="CJ27" s="227"/>
      <c r="CK27" s="227"/>
      <c r="CL27" s="227"/>
      <c r="CM27" s="227"/>
      <c r="CN27" s="227"/>
      <c r="CO27" s="227"/>
      <c r="CP27" s="227"/>
      <c r="CQ27" s="227"/>
      <c r="CR27" s="227"/>
      <c r="CS27" s="227"/>
      <c r="CT27" s="227"/>
      <c r="CU27" s="227"/>
      <c r="CV27" s="227"/>
      <c r="CW27" s="227"/>
      <c r="CX27" s="227"/>
      <c r="CY27" s="227"/>
      <c r="CZ27" s="227"/>
      <c r="DA27" s="227"/>
      <c r="DB27" s="227"/>
      <c r="DC27" s="227"/>
      <c r="DD27" s="227"/>
      <c r="DE27" s="227"/>
      <c r="DF27" s="227"/>
      <c r="DG27" s="227"/>
      <c r="DH27" s="227"/>
      <c r="DI27" s="227"/>
      <c r="DJ27" s="227"/>
      <c r="DK27" s="227"/>
      <c r="DL27" s="227"/>
      <c r="DM27" s="227"/>
      <c r="DN27" s="227"/>
      <c r="DO27" s="227"/>
      <c r="DP27" s="227"/>
      <c r="DQ27" s="227"/>
      <c r="DR27" s="227"/>
      <c r="DS27" s="227"/>
      <c r="DT27" s="227"/>
      <c r="DU27" s="227"/>
      <c r="DV27" s="227"/>
      <c r="DW27" s="227"/>
      <c r="DX27" s="227"/>
      <c r="DY27" s="227"/>
      <c r="DZ27" s="227"/>
      <c r="EA27" s="227"/>
      <c r="EB27" s="227"/>
      <c r="EC27" s="227"/>
      <c r="ED27" s="227"/>
      <c r="EE27" s="227"/>
      <c r="EF27" s="227"/>
      <c r="EG27" s="227"/>
      <c r="EH27" s="227"/>
      <c r="EI27" s="227"/>
      <c r="EJ27" s="227"/>
      <c r="EK27" s="227"/>
      <c r="EL27" s="227"/>
      <c r="EM27" s="227"/>
      <c r="EN27" s="227"/>
      <c r="EO27" s="227"/>
      <c r="EP27" s="227"/>
      <c r="EQ27" s="227"/>
      <c r="ER27" s="227"/>
      <c r="ES27" s="227"/>
      <c r="ET27" s="227"/>
      <c r="EU27" s="227"/>
      <c r="EV27" s="221"/>
      <c r="EW27" s="221"/>
      <c r="EX27" s="221"/>
      <c r="EY27" s="221"/>
      <c r="EZ27" s="221"/>
      <c r="FA27" s="221"/>
      <c r="FB27" s="221"/>
      <c r="FC27" s="221"/>
      <c r="FD27" s="221"/>
      <c r="FE27" s="221"/>
      <c r="FF27" s="221"/>
      <c r="FG27" s="221"/>
      <c r="FH27" s="221"/>
      <c r="FI27" s="221"/>
      <c r="FJ27" s="221"/>
    </row>
    <row r="28" spans="1:256" s="123" customFormat="1">
      <c r="A28" s="221"/>
      <c r="B28" s="221"/>
      <c r="C28" s="221"/>
      <c r="D28" s="221"/>
      <c r="E28" s="221"/>
      <c r="F28" s="221"/>
      <c r="G28" s="221"/>
      <c r="H28" s="221"/>
      <c r="I28" s="221"/>
      <c r="J28" s="221"/>
      <c r="K28" s="221"/>
      <c r="L28" s="221"/>
      <c r="M28" s="221"/>
      <c r="N28" s="221"/>
      <c r="O28" s="221"/>
      <c r="P28" s="221"/>
      <c r="Q28" s="221"/>
      <c r="R28" s="221"/>
      <c r="S28" s="221"/>
      <c r="T28" s="221"/>
      <c r="U28" s="220"/>
      <c r="V28" s="220"/>
      <c r="W28" s="220"/>
      <c r="X28" s="220"/>
      <c r="Y28" s="220"/>
      <c r="Z28" s="220"/>
      <c r="AA28" s="220"/>
      <c r="AB28" s="220"/>
      <c r="AC28" s="220"/>
      <c r="AD28" s="220"/>
      <c r="AE28" s="223"/>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224"/>
      <c r="BE28" s="224"/>
      <c r="BF28" s="224"/>
      <c r="BG28" s="224"/>
      <c r="BH28" s="225"/>
      <c r="BI28" s="227"/>
      <c r="BJ28" s="227"/>
      <c r="BK28" s="227"/>
      <c r="BL28" s="227"/>
      <c r="BM28" s="227"/>
      <c r="BN28" s="227"/>
      <c r="BO28" s="227"/>
      <c r="BP28" s="227"/>
      <c r="BQ28" s="227"/>
      <c r="BR28" s="227"/>
      <c r="BS28" s="227"/>
      <c r="BT28" s="227"/>
      <c r="BU28" s="227"/>
      <c r="BV28" s="227"/>
      <c r="BW28" s="227"/>
      <c r="BX28" s="227"/>
      <c r="BY28" s="227"/>
      <c r="BZ28" s="227"/>
      <c r="CA28" s="227"/>
      <c r="CB28" s="227"/>
      <c r="CC28" s="227"/>
      <c r="CD28" s="227"/>
      <c r="CE28" s="227"/>
      <c r="CF28" s="227"/>
      <c r="CG28" s="227"/>
      <c r="CH28" s="227"/>
      <c r="CI28" s="227"/>
      <c r="CJ28" s="227"/>
      <c r="CK28" s="227"/>
      <c r="CL28" s="227"/>
      <c r="CM28" s="227"/>
      <c r="CN28" s="227"/>
      <c r="CO28" s="227"/>
      <c r="CP28" s="227"/>
      <c r="CQ28" s="227"/>
      <c r="CR28" s="227"/>
      <c r="CS28" s="227"/>
      <c r="CT28" s="227"/>
      <c r="CU28" s="227"/>
      <c r="CV28" s="227"/>
      <c r="CW28" s="227"/>
      <c r="CX28" s="227"/>
      <c r="CY28" s="227"/>
      <c r="CZ28" s="227"/>
      <c r="DA28" s="227"/>
      <c r="DB28" s="227"/>
      <c r="DC28" s="227"/>
      <c r="DD28" s="227"/>
      <c r="DE28" s="227"/>
      <c r="DF28" s="227"/>
      <c r="DG28" s="227"/>
      <c r="DH28" s="227"/>
      <c r="DI28" s="227"/>
      <c r="DJ28" s="227"/>
      <c r="DK28" s="227"/>
      <c r="DL28" s="227"/>
      <c r="DM28" s="227"/>
      <c r="DN28" s="227"/>
      <c r="DO28" s="227"/>
      <c r="DP28" s="227"/>
      <c r="DQ28" s="227"/>
      <c r="DR28" s="227"/>
      <c r="DS28" s="227"/>
      <c r="DT28" s="227"/>
      <c r="DU28" s="227"/>
      <c r="DV28" s="227"/>
      <c r="DW28" s="227"/>
      <c r="DX28" s="227"/>
      <c r="DY28" s="227"/>
      <c r="DZ28" s="227"/>
      <c r="EA28" s="227"/>
      <c r="EB28" s="227"/>
      <c r="EC28" s="227"/>
      <c r="ED28" s="227"/>
      <c r="EE28" s="227"/>
      <c r="EF28" s="227"/>
      <c r="EG28" s="227"/>
      <c r="EH28" s="227"/>
      <c r="EI28" s="227"/>
      <c r="EJ28" s="227"/>
      <c r="EK28" s="227"/>
      <c r="EL28" s="227"/>
      <c r="EM28" s="227"/>
      <c r="EN28" s="227"/>
      <c r="EO28" s="227"/>
      <c r="EP28" s="227"/>
      <c r="EQ28" s="227"/>
      <c r="ER28" s="227"/>
      <c r="ES28" s="227"/>
      <c r="ET28" s="227"/>
      <c r="EU28" s="227"/>
      <c r="EV28" s="221"/>
      <c r="EW28" s="221"/>
      <c r="EX28" s="221"/>
      <c r="EY28" s="221"/>
      <c r="EZ28" s="221"/>
      <c r="FA28" s="221"/>
      <c r="FB28" s="221"/>
      <c r="FC28" s="221"/>
      <c r="FD28" s="221"/>
      <c r="FE28" s="221"/>
      <c r="FF28" s="221"/>
      <c r="FG28" s="221"/>
      <c r="FH28" s="221"/>
      <c r="FI28" s="221"/>
      <c r="FJ28" s="221"/>
    </row>
    <row r="29" spans="1:256">
      <c r="A29" s="221"/>
      <c r="B29" s="221"/>
      <c r="C29" s="221"/>
      <c r="D29" s="221"/>
      <c r="E29" s="221"/>
      <c r="F29" s="221"/>
      <c r="G29" s="221"/>
      <c r="H29" s="221"/>
      <c r="I29" s="221"/>
      <c r="J29" s="221"/>
      <c r="K29" s="221"/>
      <c r="L29" s="221"/>
      <c r="M29" s="221"/>
      <c r="N29" s="221"/>
      <c r="O29" s="221"/>
      <c r="P29" s="221"/>
      <c r="Q29" s="221"/>
      <c r="R29" s="221"/>
      <c r="S29" s="221"/>
      <c r="T29" s="221"/>
      <c r="U29" s="220"/>
      <c r="V29" s="220"/>
      <c r="W29" s="220"/>
      <c r="X29" s="220"/>
      <c r="Y29" s="220"/>
      <c r="Z29" s="220"/>
      <c r="AA29" s="220"/>
      <c r="AB29" s="220"/>
      <c r="AC29" s="220"/>
      <c r="AD29" s="220"/>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221"/>
      <c r="BD29" s="221"/>
      <c r="BE29" s="221"/>
      <c r="BF29" s="221"/>
      <c r="BG29" s="221"/>
      <c r="BH29" s="221"/>
      <c r="BI29" s="227"/>
      <c r="BJ29" s="227"/>
      <c r="BK29" s="227"/>
      <c r="BL29" s="227"/>
      <c r="BM29" s="227"/>
      <c r="BN29" s="227"/>
      <c r="BO29" s="227"/>
      <c r="BP29" s="227"/>
      <c r="BQ29" s="227"/>
      <c r="BR29" s="227"/>
      <c r="BS29" s="227"/>
      <c r="BT29" s="227"/>
      <c r="BU29" s="227"/>
      <c r="BV29" s="227"/>
      <c r="BW29" s="227"/>
      <c r="BX29" s="227"/>
      <c r="BY29" s="227"/>
      <c r="BZ29" s="227"/>
      <c r="CA29" s="227"/>
      <c r="CB29" s="227"/>
      <c r="CC29" s="227"/>
      <c r="CD29" s="227"/>
      <c r="CE29" s="227"/>
      <c r="CF29" s="227"/>
      <c r="CG29" s="227"/>
      <c r="CH29" s="227"/>
      <c r="CI29" s="227"/>
      <c r="CJ29" s="227"/>
      <c r="CK29" s="227"/>
      <c r="CL29" s="227"/>
      <c r="CM29" s="227"/>
      <c r="CN29" s="227"/>
      <c r="CO29" s="227"/>
      <c r="CP29" s="227"/>
      <c r="CQ29" s="227"/>
      <c r="CR29" s="227"/>
      <c r="CS29" s="227"/>
      <c r="CT29" s="227"/>
      <c r="CU29" s="227"/>
      <c r="CV29" s="227"/>
      <c r="CW29" s="227"/>
      <c r="CX29" s="227"/>
      <c r="CY29" s="227"/>
      <c r="CZ29" s="227"/>
      <c r="DA29" s="227"/>
      <c r="DB29" s="227"/>
      <c r="DC29" s="227"/>
      <c r="DD29" s="227"/>
      <c r="DE29" s="227"/>
      <c r="DF29" s="227"/>
      <c r="DG29" s="227"/>
      <c r="DH29" s="227"/>
      <c r="DI29" s="227"/>
      <c r="DJ29" s="227"/>
      <c r="DK29" s="227"/>
      <c r="DL29" s="227"/>
      <c r="DM29" s="227"/>
      <c r="DN29" s="227"/>
      <c r="DO29" s="227"/>
      <c r="DP29" s="227"/>
      <c r="DQ29" s="227"/>
      <c r="DR29" s="227"/>
      <c r="DS29" s="227"/>
      <c r="DT29" s="227"/>
      <c r="DU29" s="227"/>
      <c r="DV29" s="227"/>
      <c r="DW29" s="227"/>
      <c r="DX29" s="227"/>
      <c r="DY29" s="227"/>
      <c r="DZ29" s="227"/>
      <c r="EA29" s="227"/>
      <c r="EB29" s="227"/>
      <c r="EC29" s="227"/>
      <c r="ED29" s="227"/>
      <c r="EE29" s="227"/>
      <c r="EF29" s="227"/>
      <c r="EG29" s="227"/>
      <c r="EH29" s="227"/>
      <c r="EI29" s="227"/>
      <c r="EJ29" s="227"/>
      <c r="EK29" s="227"/>
      <c r="EL29" s="227"/>
      <c r="EM29" s="227"/>
      <c r="EN29" s="227"/>
      <c r="EO29" s="227"/>
      <c r="EP29" s="227"/>
      <c r="EQ29" s="227"/>
      <c r="ER29" s="227"/>
      <c r="ES29" s="227"/>
      <c r="ET29" s="227"/>
      <c r="EU29" s="227"/>
      <c r="EV29" s="221"/>
      <c r="EW29" s="221"/>
      <c r="EX29" s="221"/>
      <c r="EY29" s="221"/>
      <c r="EZ29" s="221"/>
      <c r="FA29" s="221"/>
      <c r="FB29" s="221"/>
      <c r="FC29" s="221"/>
      <c r="FD29" s="221"/>
      <c r="FE29" s="221"/>
      <c r="FF29" s="221"/>
      <c r="FG29" s="221"/>
      <c r="FH29" s="221"/>
      <c r="FI29" s="221"/>
      <c r="FJ29" s="221"/>
    </row>
    <row r="30" spans="1:256">
      <c r="A30" s="221"/>
      <c r="B30" s="221"/>
      <c r="C30" s="221"/>
      <c r="D30" s="221"/>
      <c r="E30" s="221"/>
      <c r="F30" s="221"/>
      <c r="G30" s="221"/>
      <c r="H30" s="221"/>
      <c r="I30" s="221"/>
      <c r="J30" s="221"/>
      <c r="K30" s="221"/>
      <c r="L30" s="221"/>
      <c r="M30" s="221"/>
      <c r="N30" s="221"/>
      <c r="O30" s="221"/>
      <c r="P30" s="221"/>
      <c r="Q30" s="221"/>
      <c r="R30" s="221"/>
      <c r="S30" s="221"/>
      <c r="T30" s="221"/>
      <c r="U30" s="220"/>
      <c r="V30" s="220"/>
      <c r="W30" s="220"/>
      <c r="X30" s="220"/>
      <c r="Y30" s="220"/>
      <c r="Z30" s="220"/>
      <c r="AA30" s="220"/>
      <c r="AB30" s="220"/>
      <c r="AC30" s="220"/>
      <c r="AD30" s="220"/>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221"/>
      <c r="BH30" s="221"/>
      <c r="BI30" s="227"/>
      <c r="BJ30" s="227"/>
      <c r="BK30" s="227"/>
      <c r="BL30" s="227"/>
      <c r="BM30" s="227"/>
      <c r="BN30" s="227"/>
      <c r="BO30" s="227"/>
      <c r="BP30" s="227"/>
      <c r="BQ30" s="227"/>
      <c r="BR30" s="227"/>
      <c r="BS30" s="227"/>
      <c r="BT30" s="227"/>
      <c r="BU30" s="227"/>
      <c r="BV30" s="227"/>
      <c r="BW30" s="227"/>
      <c r="BX30" s="227"/>
      <c r="BY30" s="227"/>
      <c r="BZ30" s="227"/>
      <c r="CA30" s="227"/>
      <c r="CB30" s="227"/>
      <c r="CC30" s="227"/>
      <c r="CD30" s="227"/>
      <c r="CE30" s="227"/>
      <c r="CF30" s="227"/>
      <c r="CG30" s="227"/>
      <c r="CH30" s="227"/>
      <c r="CI30" s="227"/>
      <c r="CJ30" s="227"/>
      <c r="CK30" s="227"/>
      <c r="CL30" s="227"/>
      <c r="CM30" s="227"/>
      <c r="CN30" s="227"/>
      <c r="CO30" s="227"/>
      <c r="CP30" s="227"/>
      <c r="CQ30" s="227"/>
      <c r="CR30" s="227"/>
      <c r="CS30" s="227"/>
      <c r="CT30" s="227"/>
      <c r="CU30" s="227"/>
      <c r="CV30" s="227"/>
      <c r="CW30" s="227"/>
      <c r="CX30" s="227"/>
      <c r="CY30" s="227"/>
      <c r="CZ30" s="227"/>
      <c r="DA30" s="227"/>
      <c r="DB30" s="227"/>
      <c r="DC30" s="227"/>
      <c r="DD30" s="227"/>
      <c r="DE30" s="227"/>
      <c r="DF30" s="227"/>
      <c r="DG30" s="227"/>
      <c r="DH30" s="227"/>
      <c r="DI30" s="227"/>
      <c r="DJ30" s="227"/>
      <c r="DK30" s="227"/>
      <c r="DL30" s="227"/>
      <c r="DM30" s="227"/>
      <c r="DN30" s="227"/>
      <c r="DO30" s="227"/>
      <c r="DP30" s="227"/>
      <c r="DQ30" s="227"/>
      <c r="DR30" s="227"/>
      <c r="DS30" s="227"/>
      <c r="DT30" s="227"/>
      <c r="DU30" s="227"/>
      <c r="DV30" s="227"/>
      <c r="DW30" s="227"/>
      <c r="DX30" s="227"/>
      <c r="DY30" s="227"/>
      <c r="DZ30" s="227"/>
      <c r="EA30" s="227"/>
      <c r="EB30" s="227"/>
      <c r="EC30" s="227"/>
      <c r="ED30" s="227"/>
      <c r="EE30" s="227"/>
      <c r="EF30" s="227"/>
      <c r="EG30" s="227"/>
      <c r="EH30" s="227"/>
      <c r="EI30" s="227"/>
      <c r="EJ30" s="227"/>
      <c r="EK30" s="227"/>
      <c r="EL30" s="227"/>
      <c r="EM30" s="227"/>
      <c r="EN30" s="227"/>
      <c r="EO30" s="227"/>
      <c r="EP30" s="227"/>
      <c r="EQ30" s="227"/>
      <c r="ER30" s="227"/>
      <c r="ES30" s="227"/>
      <c r="ET30" s="227"/>
      <c r="EU30" s="227"/>
      <c r="EV30" s="221"/>
      <c r="EW30" s="221"/>
      <c r="EX30" s="221"/>
      <c r="EY30" s="221"/>
      <c r="EZ30" s="221"/>
      <c r="FA30" s="221"/>
      <c r="FB30" s="221"/>
      <c r="FC30" s="221"/>
      <c r="FD30" s="221"/>
      <c r="FE30" s="221"/>
      <c r="FF30" s="221"/>
      <c r="FG30" s="221"/>
      <c r="FH30" s="221"/>
      <c r="FI30" s="221"/>
      <c r="FJ30" s="221"/>
    </row>
    <row r="31" spans="1:256" s="123" customFormat="1">
      <c r="A31" s="125"/>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6" t="s">
        <v>131</v>
      </c>
      <c r="BH31" s="125"/>
      <c r="BI31" s="227">
        <f>SUM(BI16:BW25)</f>
        <v>13</v>
      </c>
      <c r="BJ31" s="227"/>
      <c r="BK31" s="227"/>
      <c r="BL31" s="227"/>
      <c r="BM31" s="227"/>
      <c r="BN31" s="227"/>
      <c r="BO31" s="227"/>
      <c r="BP31" s="227"/>
      <c r="BQ31" s="227"/>
      <c r="BR31" s="227"/>
      <c r="BS31" s="227"/>
      <c r="BT31" s="227"/>
      <c r="BU31" s="227"/>
      <c r="BV31" s="227"/>
      <c r="BW31" s="227"/>
      <c r="BX31" s="227">
        <f>SUM(BX16:CL29)</f>
        <v>294300</v>
      </c>
      <c r="BY31" s="227"/>
      <c r="BZ31" s="227"/>
      <c r="CA31" s="227"/>
      <c r="CB31" s="227"/>
      <c r="CC31" s="227"/>
      <c r="CD31" s="227"/>
      <c r="CE31" s="227"/>
      <c r="CF31" s="227"/>
      <c r="CG31" s="227"/>
      <c r="CH31" s="227"/>
      <c r="CI31" s="227"/>
      <c r="CJ31" s="227"/>
      <c r="CK31" s="227"/>
      <c r="CL31" s="227"/>
      <c r="CM31" s="227">
        <f>SUM(CM16:CW29)</f>
        <v>44145</v>
      </c>
      <c r="CN31" s="227"/>
      <c r="CO31" s="227"/>
      <c r="CP31" s="227"/>
      <c r="CQ31" s="227"/>
      <c r="CR31" s="227"/>
      <c r="CS31" s="227"/>
      <c r="CT31" s="227"/>
      <c r="CU31" s="227"/>
      <c r="CV31" s="227"/>
      <c r="CW31" s="227"/>
      <c r="CX31" s="227"/>
      <c r="CY31" s="227"/>
      <c r="CZ31" s="227"/>
      <c r="DA31" s="227"/>
      <c r="DB31" s="227"/>
      <c r="DC31" s="227"/>
      <c r="DD31" s="227"/>
      <c r="DE31" s="227"/>
      <c r="DF31" s="227"/>
      <c r="DG31" s="227"/>
      <c r="DH31" s="227"/>
      <c r="DI31" s="227"/>
      <c r="DJ31" s="227"/>
      <c r="DK31" s="227"/>
      <c r="DL31" s="227"/>
      <c r="DM31" s="227"/>
      <c r="DN31" s="227"/>
      <c r="DO31" s="227"/>
      <c r="DP31" s="227"/>
      <c r="DQ31" s="227"/>
      <c r="DR31" s="227"/>
      <c r="DS31" s="227"/>
      <c r="DT31" s="227">
        <f>SUM(DT16:EU30)</f>
        <v>391345</v>
      </c>
      <c r="DU31" s="227"/>
      <c r="DV31" s="227"/>
      <c r="DW31" s="227"/>
      <c r="DX31" s="227"/>
      <c r="DY31" s="227"/>
      <c r="DZ31" s="227"/>
      <c r="EA31" s="227"/>
      <c r="EB31" s="227"/>
      <c r="EC31" s="227"/>
      <c r="ED31" s="227"/>
      <c r="EE31" s="227"/>
      <c r="EF31" s="227"/>
      <c r="EG31" s="227"/>
      <c r="EH31" s="227"/>
      <c r="EI31" s="227"/>
      <c r="EJ31" s="227"/>
      <c r="EK31" s="227"/>
      <c r="EL31" s="227"/>
      <c r="EM31" s="227"/>
      <c r="EN31" s="227"/>
      <c r="EO31" s="227"/>
      <c r="EP31" s="227"/>
      <c r="EQ31" s="227"/>
      <c r="ER31" s="227"/>
      <c r="ES31" s="227"/>
      <c r="ET31" s="227"/>
      <c r="EU31" s="227"/>
      <c r="EV31" s="244">
        <f>SUM(EV16:FJ30)</f>
        <v>4696140</v>
      </c>
      <c r="EW31" s="245"/>
      <c r="EX31" s="245"/>
      <c r="EY31" s="245"/>
      <c r="EZ31" s="245"/>
      <c r="FA31" s="245"/>
      <c r="FB31" s="245"/>
      <c r="FC31" s="245"/>
      <c r="FD31" s="245"/>
      <c r="FE31" s="245"/>
      <c r="FF31" s="245"/>
      <c r="FG31" s="245"/>
      <c r="FH31" s="245"/>
      <c r="FI31" s="245"/>
      <c r="FJ31" s="246"/>
    </row>
    <row r="32" spans="1:256">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216" t="s">
        <v>132</v>
      </c>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123"/>
      <c r="BG32" s="123"/>
      <c r="BH32" s="123"/>
      <c r="BI32" s="123"/>
      <c r="BJ32" s="216" t="s">
        <v>133</v>
      </c>
      <c r="BK32" s="216"/>
      <c r="BL32" s="216"/>
      <c r="BM32" s="216"/>
      <c r="BN32" s="216"/>
      <c r="BO32" s="216"/>
      <c r="BP32" s="216"/>
      <c r="BQ32" s="216"/>
      <c r="BR32" s="216"/>
      <c r="BS32" s="216"/>
      <c r="BT32" s="216"/>
      <c r="BU32" s="216"/>
      <c r="BV32" s="216"/>
      <c r="BW32" s="216"/>
      <c r="BX32" s="216"/>
      <c r="BY32" s="216"/>
      <c r="BZ32" s="216"/>
      <c r="CA32" s="216"/>
      <c r="CB32" s="216"/>
      <c r="CC32" s="216"/>
      <c r="CD32" s="216"/>
      <c r="CE32" s="216"/>
      <c r="CF32" s="216"/>
      <c r="CG32" s="216"/>
      <c r="CH32" s="216"/>
      <c r="CI32" s="216"/>
      <c r="CJ32" s="216"/>
      <c r="CK32" s="216"/>
      <c r="CL32" s="216"/>
      <c r="CM32" s="216"/>
      <c r="CN32" s="216"/>
      <c r="CO32" s="216"/>
      <c r="CP32" s="216"/>
      <c r="CQ32" s="216"/>
      <c r="CR32" s="216"/>
      <c r="CS32" s="216"/>
      <c r="CT32" s="216"/>
      <c r="CU32" s="216"/>
      <c r="CV32" s="216"/>
      <c r="CW32" s="216"/>
      <c r="CX32" s="216"/>
      <c r="CY32" s="216"/>
      <c r="CZ32" s="216"/>
      <c r="DA32" s="123"/>
      <c r="DB32" s="123"/>
      <c r="DC32" s="123"/>
      <c r="DD32" s="123"/>
      <c r="DE32" s="123"/>
      <c r="DF32" s="123"/>
      <c r="DG32" s="123"/>
      <c r="DH32" s="123"/>
      <c r="DI32" s="123"/>
      <c r="DJ32" s="123"/>
      <c r="DK32" s="123"/>
      <c r="DL32" s="123"/>
      <c r="DM32" s="123"/>
      <c r="DN32" s="123"/>
      <c r="DO32" s="123"/>
      <c r="DP32" s="123"/>
      <c r="DQ32" s="123"/>
      <c r="DR32" s="123"/>
      <c r="DS32" s="123"/>
      <c r="DT32" s="123"/>
      <c r="DU32" s="123"/>
      <c r="DV32" s="123"/>
      <c r="DW32" s="123"/>
      <c r="DX32" s="123"/>
      <c r="DY32" s="123"/>
      <c r="DZ32" s="123"/>
      <c r="EA32" s="123"/>
      <c r="EB32" s="123"/>
      <c r="EC32" s="123"/>
      <c r="ED32" s="123"/>
      <c r="EE32" s="123"/>
      <c r="EF32" s="123"/>
      <c r="EG32" s="123"/>
      <c r="EH32" s="123"/>
      <c r="EI32" s="123"/>
      <c r="EJ32" s="123"/>
      <c r="EK32" s="123"/>
      <c r="EL32" s="123"/>
      <c r="EM32" s="123"/>
      <c r="EN32" s="123"/>
      <c r="EO32" s="123"/>
      <c r="EP32" s="123"/>
      <c r="EQ32" s="123"/>
      <c r="ER32" s="123"/>
      <c r="ES32" s="123"/>
      <c r="ET32" s="123"/>
      <c r="EU32" s="123"/>
      <c r="EV32" s="123"/>
      <c r="EW32" s="123"/>
      <c r="EX32" s="123"/>
      <c r="EY32" s="123"/>
      <c r="EZ32" s="123"/>
      <c r="FA32" s="123"/>
      <c r="FB32" s="123"/>
      <c r="FC32" s="123"/>
      <c r="FD32" s="123"/>
      <c r="FE32" s="123"/>
      <c r="FF32" s="123"/>
      <c r="FG32" s="123"/>
      <c r="FH32" s="123"/>
      <c r="FI32" s="123"/>
      <c r="FJ32" s="123"/>
    </row>
  </sheetData>
  <mergeCells count="202">
    <mergeCell ref="EV22:FJ22"/>
    <mergeCell ref="DT22:EU22"/>
    <mergeCell ref="EV25:FJ25"/>
    <mergeCell ref="DT23:EU23"/>
    <mergeCell ref="DT26:EU26"/>
    <mergeCell ref="EV29:FJ29"/>
    <mergeCell ref="DT31:EU31"/>
    <mergeCell ref="DI24:DS24"/>
    <mergeCell ref="DI23:DS23"/>
    <mergeCell ref="EV24:FJ24"/>
    <mergeCell ref="DI25:DS25"/>
    <mergeCell ref="DT24:EU24"/>
    <mergeCell ref="DT25:EU25"/>
    <mergeCell ref="EV23:FJ23"/>
    <mergeCell ref="DI28:DS28"/>
    <mergeCell ref="DT27:EU27"/>
    <mergeCell ref="DT28:EU28"/>
    <mergeCell ref="EV28:FJ28"/>
    <mergeCell ref="DI30:DS30"/>
    <mergeCell ref="EV30:FJ30"/>
    <mergeCell ref="EV31:FJ31"/>
    <mergeCell ref="DT29:EU29"/>
    <mergeCell ref="DI26:DS26"/>
    <mergeCell ref="DI27:DS27"/>
    <mergeCell ref="EV20:FJ20"/>
    <mergeCell ref="EV19:FJ19"/>
    <mergeCell ref="EV21:FJ21"/>
    <mergeCell ref="EV17:FJ17"/>
    <mergeCell ref="DT17:EU17"/>
    <mergeCell ref="EV18:FJ18"/>
    <mergeCell ref="DT21:EU21"/>
    <mergeCell ref="DI17:DS17"/>
    <mergeCell ref="DI21:DS21"/>
    <mergeCell ref="DI20:DS20"/>
    <mergeCell ref="DT19:EU19"/>
    <mergeCell ref="DT18:EU18"/>
    <mergeCell ref="DT20:EU20"/>
    <mergeCell ref="DI18:DS18"/>
    <mergeCell ref="DT30:EU30"/>
    <mergeCell ref="DI31:DS31"/>
    <mergeCell ref="DI29:DS29"/>
    <mergeCell ref="EV27:FJ27"/>
    <mergeCell ref="EV26:FJ26"/>
    <mergeCell ref="A29:T29"/>
    <mergeCell ref="U30:AD30"/>
    <mergeCell ref="A30:T30"/>
    <mergeCell ref="BX30:CL30"/>
    <mergeCell ref="U28:AD28"/>
    <mergeCell ref="CX26:DH26"/>
    <mergeCell ref="CX29:DH29"/>
    <mergeCell ref="A24:T24"/>
    <mergeCell ref="A23:T23"/>
    <mergeCell ref="A27:T27"/>
    <mergeCell ref="BI23:BW23"/>
    <mergeCell ref="A28:T28"/>
    <mergeCell ref="A26:T26"/>
    <mergeCell ref="A25:T25"/>
    <mergeCell ref="U20:AD20"/>
    <mergeCell ref="CM19:CW19"/>
    <mergeCell ref="BX19:CL19"/>
    <mergeCell ref="A22:T22"/>
    <mergeCell ref="A21:T21"/>
    <mergeCell ref="U22:AD22"/>
    <mergeCell ref="AE22:BH22"/>
    <mergeCell ref="U21:AD21"/>
    <mergeCell ref="BX28:CL28"/>
    <mergeCell ref="U23:AD23"/>
    <mergeCell ref="U24:AD24"/>
    <mergeCell ref="CM21:CW21"/>
    <mergeCell ref="CM20:CW20"/>
    <mergeCell ref="AE28:BH28"/>
    <mergeCell ref="AE27:BH27"/>
    <mergeCell ref="AE23:BH23"/>
    <mergeCell ref="AE24:BH24"/>
    <mergeCell ref="BX25:CL25"/>
    <mergeCell ref="BX26:CL26"/>
    <mergeCell ref="BX27:CL27"/>
    <mergeCell ref="CM26:CW26"/>
    <mergeCell ref="CM22:CW22"/>
    <mergeCell ref="AE21:BH21"/>
    <mergeCell ref="BX22:CL22"/>
    <mergeCell ref="AE20:BH20"/>
    <mergeCell ref="CX16:DH16"/>
    <mergeCell ref="DI16:DS16"/>
    <mergeCell ref="CM15:CW15"/>
    <mergeCell ref="BX21:CL21"/>
    <mergeCell ref="CX21:DH21"/>
    <mergeCell ref="CX19:DH19"/>
    <mergeCell ref="BX15:CL15"/>
    <mergeCell ref="BI20:BW20"/>
    <mergeCell ref="DI22:DS22"/>
    <mergeCell ref="DI19:DS19"/>
    <mergeCell ref="CX22:DH22"/>
    <mergeCell ref="BX20:CL20"/>
    <mergeCell ref="CX20:DH20"/>
    <mergeCell ref="CX14:DH14"/>
    <mergeCell ref="BX13:CL14"/>
    <mergeCell ref="DI15:DS15"/>
    <mergeCell ref="CX15:DH15"/>
    <mergeCell ref="A6:EI6"/>
    <mergeCell ref="EE10:EG10"/>
    <mergeCell ref="ES10:EV10"/>
    <mergeCell ref="EJ10:ER10"/>
    <mergeCell ref="BQ9:CH9"/>
    <mergeCell ref="CI9:CZ9"/>
    <mergeCell ref="CI8:CZ8"/>
    <mergeCell ref="EV13:FJ14"/>
    <mergeCell ref="DT13:EU14"/>
    <mergeCell ref="CM14:CW14"/>
    <mergeCell ref="CM13:DS13"/>
    <mergeCell ref="DI14:DS14"/>
    <mergeCell ref="FF10:FJ10"/>
    <mergeCell ref="EW10:EY10"/>
    <mergeCell ref="BU11:BW11"/>
    <mergeCell ref="AZ11:BB11"/>
    <mergeCell ref="BQ11:BT11"/>
    <mergeCell ref="AJ11:AU11"/>
    <mergeCell ref="AE13:BH14"/>
    <mergeCell ref="A14:T14"/>
    <mergeCell ref="U14:AD14"/>
    <mergeCell ref="DX11:FB11"/>
    <mergeCell ref="EV15:FJ15"/>
    <mergeCell ref="BI13:BW14"/>
    <mergeCell ref="BE11:BP11"/>
    <mergeCell ref="U16:AD16"/>
    <mergeCell ref="EV16:FJ16"/>
    <mergeCell ref="A15:T15"/>
    <mergeCell ref="A18:T18"/>
    <mergeCell ref="A16:T16"/>
    <mergeCell ref="AE18:BH18"/>
    <mergeCell ref="U17:AD17"/>
    <mergeCell ref="A17:T17"/>
    <mergeCell ref="DT16:EU16"/>
    <mergeCell ref="BI18:BW18"/>
    <mergeCell ref="AE16:BH16"/>
    <mergeCell ref="BI15:BW15"/>
    <mergeCell ref="DT15:EU15"/>
    <mergeCell ref="CX18:DH18"/>
    <mergeCell ref="CM18:CW18"/>
    <mergeCell ref="CM16:CW16"/>
    <mergeCell ref="BI17:BW17"/>
    <mergeCell ref="BX17:CL17"/>
    <mergeCell ref="BX18:CL18"/>
    <mergeCell ref="BI24:BW24"/>
    <mergeCell ref="BI26:BW26"/>
    <mergeCell ref="BI21:BW21"/>
    <mergeCell ref="BI22:BW22"/>
    <mergeCell ref="BX31:CL31"/>
    <mergeCell ref="BX29:CL29"/>
    <mergeCell ref="DY1:FJ1"/>
    <mergeCell ref="EV3:FJ3"/>
    <mergeCell ref="EV4:FJ4"/>
    <mergeCell ref="A5:EI5"/>
    <mergeCell ref="EV5:FJ5"/>
    <mergeCell ref="A19:T19"/>
    <mergeCell ref="AE17:BH17"/>
    <mergeCell ref="A20:T20"/>
    <mergeCell ref="U15:AD15"/>
    <mergeCell ref="BQ8:CH8"/>
    <mergeCell ref="U19:AD19"/>
    <mergeCell ref="AE19:BH19"/>
    <mergeCell ref="U18:AD18"/>
    <mergeCell ref="BX16:CL16"/>
    <mergeCell ref="BI16:BW16"/>
    <mergeCell ref="BI19:BW19"/>
    <mergeCell ref="A13:AD13"/>
    <mergeCell ref="AE15:BH15"/>
    <mergeCell ref="CM17:CW17"/>
    <mergeCell ref="CX17:DH17"/>
    <mergeCell ref="CX23:DH23"/>
    <mergeCell ref="BX24:CL24"/>
    <mergeCell ref="CM25:CW25"/>
    <mergeCell ref="CM24:CW24"/>
    <mergeCell ref="CM23:CW23"/>
    <mergeCell ref="BX23:CL23"/>
    <mergeCell ref="CX31:DH31"/>
    <mergeCell ref="CX24:DH24"/>
    <mergeCell ref="CX30:DH30"/>
    <mergeCell ref="CM27:CW27"/>
    <mergeCell ref="CX27:DH27"/>
    <mergeCell ref="CX28:DH28"/>
    <mergeCell ref="CX25:DH25"/>
    <mergeCell ref="AJ32:BE32"/>
    <mergeCell ref="AE25:BH25"/>
    <mergeCell ref="U29:AD29"/>
    <mergeCell ref="AE29:BH29"/>
    <mergeCell ref="U27:AD27"/>
    <mergeCell ref="U25:AD25"/>
    <mergeCell ref="AE26:BH26"/>
    <mergeCell ref="BI25:BW25"/>
    <mergeCell ref="AE30:BH30"/>
    <mergeCell ref="BI30:BW30"/>
    <mergeCell ref="BI29:BW29"/>
    <mergeCell ref="BI28:BW28"/>
    <mergeCell ref="BJ32:CZ32"/>
    <mergeCell ref="BI31:BW31"/>
    <mergeCell ref="CM31:CW31"/>
    <mergeCell ref="CM29:CW29"/>
    <mergeCell ref="CM30:CW30"/>
    <mergeCell ref="CM28:CW28"/>
    <mergeCell ref="BI27:BW27"/>
    <mergeCell ref="U26:AD26"/>
  </mergeCells>
  <phoneticPr fontId="27" type="noConversion"/>
  <pageMargins left="0.7" right="0.7" top="0.75" bottom="0.75" header="0.3" footer="0.3"/>
  <pageSetup paperSize="9"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смета 2024-25</vt:lpstr>
      <vt:lpstr>ФЭО 2024-25</vt:lpstr>
      <vt:lpstr>ШР 2024-25</vt:lpstr>
      <vt:lpstr>'смета 2024-25'!Заголовки_для_печати</vt:lpstr>
      <vt:lpstr>'ФЭО 2024-25'!Заголовки_для_печати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dc:creator>
  <cp:lastModifiedBy>Домашний</cp:lastModifiedBy>
  <cp:lastPrinted>2023-09-25T09:19:35Z</cp:lastPrinted>
  <dcterms:created xsi:type="dcterms:W3CDTF">2020-11-30T09:18:12Z</dcterms:created>
  <dcterms:modified xsi:type="dcterms:W3CDTF">2023-09-25T10:16:34Z</dcterms:modified>
  <cp:contentStatus>Окончательное</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